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uide" sheetId="1" state="visible" r:id="rId1"/>
    <sheet xmlns:r="http://schemas.openxmlformats.org/officeDocument/2006/relationships" name="KPI definitions" sheetId="2" state="visible" r:id="rId2"/>
    <sheet xmlns:r="http://schemas.openxmlformats.org/officeDocument/2006/relationships" name="Tracker" sheetId="3" state="visible" r:id="rId3"/>
    <sheet xmlns:r="http://schemas.openxmlformats.org/officeDocument/2006/relationships" name="Dashboard" sheetId="4" state="visible" r:id="rId4"/>
  </sheets>
  <definedNames>
    <definedName name="Biz_Name">Guide!$C$11</definedName>
    <definedName name="FY_Start">Guide!$C$12</definedName>
    <definedName name="Report_Month">Guide!$C$13</definedName>
  </definedNames>
  <calcPr calcId="124519" fullCalcOnLoad="1"/>
</workbook>
</file>

<file path=xl/styles.xml><?xml version="1.0" encoding="utf-8"?>
<styleSheet xmlns="http://schemas.openxmlformats.org/spreadsheetml/2006/main">
  <numFmts count="6">
    <numFmt numFmtId="164" formatCode="yyyy-mm-dd"/>
    <numFmt numFmtId="165" formatCode="d mmm yyyy"/>
    <numFmt numFmtId="166" formatCode="&quot;£&quot;#,##0"/>
    <numFmt numFmtId="167" formatCode="0.0%"/>
    <numFmt numFmtId="168" formatCode="#,##0.0"/>
    <numFmt numFmtId="169" formatCode="mmm yy"/>
  </numFmts>
  <fonts count="17">
    <font>
      <name val="Calibri"/>
      <family val="2"/>
      <color theme="1"/>
      <sz val="11"/>
      <scheme val="minor"/>
    </font>
    <font>
      <name val="Montserrat"/>
      <b val="1"/>
      <color rgb="001E3B8B"/>
      <sz val="18"/>
    </font>
    <font>
      <name val="Calibri"/>
      <color rgb="0064748B"/>
      <sz val="10"/>
    </font>
    <font>
      <name val="Calibri"/>
      <color rgb="000E1525"/>
      <sz val="11"/>
    </font>
    <font>
      <name val="Montserrat"/>
      <b val="1"/>
      <color rgb="00FFFFFF"/>
      <sz val="10"/>
    </font>
    <font>
      <name val="Calibri"/>
      <b val="1"/>
      <color rgb="000E1525"/>
      <sz val="10"/>
    </font>
    <font>
      <name val="Calibri"/>
      <b val="1"/>
      <color rgb="001E3B8B"/>
      <sz val="10"/>
    </font>
    <font>
      <name val="Calibri"/>
      <color rgb="0064748B"/>
      <sz val="9"/>
    </font>
    <font>
      <name val="Calibri"/>
      <b val="1"/>
      <color rgb="00E51D6F"/>
      <sz val="10"/>
    </font>
    <font>
      <name val="Calibri"/>
      <color rgb="000E1525"/>
      <sz val="9"/>
    </font>
    <font>
      <name val="Calibri"/>
      <color rgb="000E1525"/>
      <sz val="10"/>
    </font>
    <font>
      <name val="Calibri"/>
      <b val="1"/>
      <color rgb="0064748B"/>
      <sz val="10"/>
    </font>
    <font>
      <name val="Montserrat"/>
      <b val="1"/>
      <color rgb="00FFFFFF"/>
      <sz val="9"/>
    </font>
    <font>
      <name val="Montserrat"/>
      <b val="1"/>
      <color rgb="001E3B8B"/>
      <sz val="10"/>
    </font>
    <font>
      <name val="Calibri"/>
      <b val="1"/>
      <color rgb="0064748B"/>
      <sz val="9"/>
    </font>
    <font>
      <name val="Montserrat"/>
      <b val="1"/>
      <color rgb="001E3B8B"/>
      <sz val="12"/>
    </font>
    <font>
      <name val="Calibri"/>
      <b val="1"/>
      <color rgb="000E1525"/>
      <sz val="11"/>
    </font>
  </fonts>
  <fills count="5">
    <fill>
      <patternFill/>
    </fill>
    <fill>
      <patternFill patternType="gray125"/>
    </fill>
    <fill>
      <patternFill patternType="solid">
        <fgColor rgb="00F37120"/>
      </patternFill>
    </fill>
    <fill>
      <patternFill patternType="solid">
        <fgColor rgb="001E3B8B"/>
      </patternFill>
    </fill>
    <fill>
      <patternFill patternType="solid">
        <fgColor rgb="00EDF2F8"/>
      </patternFill>
    </fill>
  </fills>
  <borders count="2">
    <border>
      <left/>
      <right/>
      <top/>
      <bottom/>
      <diagonal/>
    </border>
    <border>
      <bottom style="thin">
        <color rgb="00E2E8F0"/>
      </bottom>
    </border>
  </borders>
  <cellStyleXfs count="1">
    <xf numFmtId="0" fontId="0" fillId="0" borderId="0"/>
  </cellStyleXfs>
  <cellXfs count="75">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0" fillId="2" borderId="0" pivotButton="0" quotePrefix="0" xfId="0"/>
    <xf numFmtId="0" fontId="3" fillId="0" borderId="0" applyAlignment="1" pivotButton="0" quotePrefix="0" xfId="0">
      <alignment horizontal="left" vertical="center" wrapText="1"/>
    </xf>
    <xf numFmtId="0" fontId="2" fillId="0" borderId="0" applyAlignment="1" pivotButton="0" quotePrefix="0" xfId="0">
      <alignment horizontal="left" vertical="center" wrapText="1"/>
    </xf>
    <xf numFmtId="0" fontId="4" fillId="3" borderId="0" applyAlignment="1" pivotButton="0" quotePrefix="0" xfId="0">
      <alignment horizontal="left" vertical="center"/>
    </xf>
    <xf numFmtId="0" fontId="0" fillId="3" borderId="0" pivotButton="0" quotePrefix="0" xfId="0"/>
    <xf numFmtId="0" fontId="5" fillId="0" borderId="0" applyAlignment="1" pivotButton="0" quotePrefix="0" xfId="0">
      <alignment horizontal="left" vertical="center" wrapText="1"/>
    </xf>
    <xf numFmtId="0" fontId="6" fillId="4" borderId="0" applyAlignment="1" pivotButton="0" quotePrefix="0" xfId="0">
      <alignment horizontal="center" vertical="center"/>
    </xf>
    <xf numFmtId="0" fontId="7" fillId="0" borderId="0" applyAlignment="1" pivotButton="0" quotePrefix="0" xfId="0">
      <alignment horizontal="left" vertical="center" wrapText="1"/>
    </xf>
    <xf numFmtId="165" fontId="6" fillId="4" borderId="0" applyAlignment="1" pivotButton="0" quotePrefix="0" xfId="0">
      <alignment horizontal="center" vertical="center"/>
    </xf>
    <xf numFmtId="1" fontId="6" fillId="4" borderId="0" applyAlignment="1" pivotButton="0" quotePrefix="0" xfId="0">
      <alignment horizontal="center" vertical="center"/>
    </xf>
    <xf numFmtId="0" fontId="8" fillId="0" borderId="0" applyAlignment="1" pivotButton="0" quotePrefix="0" xfId="0">
      <alignment horizontal="center" vertical="center"/>
    </xf>
    <xf numFmtId="0" fontId="6" fillId="0" borderId="0" applyAlignment="1" pivotButton="0" quotePrefix="0" xfId="0">
      <alignment horizontal="left" vertical="center"/>
    </xf>
    <xf numFmtId="0" fontId="2" fillId="0" borderId="0" applyAlignment="1" pivotButton="0" quotePrefix="0" xfId="0">
      <alignment horizontal="center" vertical="center"/>
    </xf>
    <xf numFmtId="0" fontId="9" fillId="0" borderId="0" applyAlignment="1" pivotButton="0" quotePrefix="0" xfId="0">
      <alignment horizontal="left" vertical="center" wrapText="1"/>
    </xf>
    <xf numFmtId="0" fontId="10" fillId="0" borderId="0" applyAlignment="1" pivotButton="0" quotePrefix="0" xfId="0">
      <alignment horizontal="left" vertical="center" wrapText="1"/>
    </xf>
    <xf numFmtId="0" fontId="6" fillId="0" borderId="0" applyAlignment="1" pivotButton="0" quotePrefix="0" xfId="0">
      <alignment horizontal="center" vertical="center"/>
    </xf>
    <xf numFmtId="0" fontId="11" fillId="4" borderId="0" applyAlignment="1" pivotButton="0" quotePrefix="0" xfId="0">
      <alignment horizontal="center" vertical="center"/>
    </xf>
    <xf numFmtId="0" fontId="8" fillId="4" borderId="0" applyAlignment="1" pivotButton="0" quotePrefix="0" xfId="0">
      <alignment horizontal="center" vertical="center"/>
    </xf>
    <xf numFmtId="0" fontId="11" fillId="0" borderId="0" applyAlignment="1" pivotButton="0" quotePrefix="0" xfId="0">
      <alignment horizontal="center" vertical="center"/>
    </xf>
    <xf numFmtId="0" fontId="6" fillId="0" borderId="0" applyAlignment="1" pivotButton="0" quotePrefix="0" xfId="0">
      <alignment horizontal="left" vertical="center" wrapText="1"/>
    </xf>
    <xf numFmtId="0" fontId="8" fillId="0" borderId="0" applyAlignment="1" pivotButton="0" quotePrefix="0" xfId="0">
      <alignment horizontal="left" vertical="center" wrapText="1"/>
    </xf>
    <xf numFmtId="0" fontId="7" fillId="0" borderId="0" applyAlignment="1" pivotButton="0" quotePrefix="0" xfId="0">
      <alignment horizontal="left" vertical="center"/>
    </xf>
    <xf numFmtId="0" fontId="12" fillId="3" borderId="0" applyAlignment="1" pivotButton="0" quotePrefix="0" xfId="0">
      <alignment horizontal="left" vertical="center" wrapText="1"/>
    </xf>
    <xf numFmtId="0" fontId="13" fillId="4" borderId="0" applyAlignment="1" pivotButton="0" quotePrefix="0" xfId="0">
      <alignment horizontal="left" vertical="center"/>
    </xf>
    <xf numFmtId="0" fontId="0" fillId="4" borderId="0" pivotButton="0" quotePrefix="0" xfId="0"/>
    <xf numFmtId="0" fontId="5" fillId="0" borderId="1" applyAlignment="1" pivotButton="0" quotePrefix="0" xfId="0">
      <alignment horizontal="left" vertical="center" wrapText="1"/>
    </xf>
    <xf numFmtId="0" fontId="9" fillId="0" borderId="1" applyAlignment="1" pivotButton="0" quotePrefix="0" xfId="0">
      <alignment horizontal="left" vertical="center" wrapText="1"/>
    </xf>
    <xf numFmtId="0" fontId="7" fillId="0" borderId="1" applyAlignment="1" pivotButton="0" quotePrefix="0" xfId="0">
      <alignment horizontal="left" vertical="center" wrapText="1"/>
    </xf>
    <xf numFmtId="0" fontId="6" fillId="4" borderId="1" applyAlignment="1" pivotButton="0" quotePrefix="0" xfId="0">
      <alignment horizontal="center" vertical="center"/>
    </xf>
    <xf numFmtId="0" fontId="7" fillId="0" borderId="1" applyAlignment="1" pivotButton="0" quotePrefix="0" xfId="0">
      <alignment horizontal="center" vertical="center"/>
    </xf>
    <xf numFmtId="0" fontId="14" fillId="0" borderId="1" applyAlignment="1" pivotButton="0" quotePrefix="0" xfId="0">
      <alignment horizontal="center" vertical="center"/>
    </xf>
    <xf numFmtId="166" fontId="6" fillId="4" borderId="1" applyAlignment="1" pivotButton="0" quotePrefix="0" xfId="0">
      <alignment horizontal="center" vertical="center"/>
    </xf>
    <xf numFmtId="167" fontId="6" fillId="4" borderId="1" applyAlignment="1" pivotButton="0" quotePrefix="0" xfId="0">
      <alignment horizontal="center" vertical="center"/>
    </xf>
    <xf numFmtId="0" fontId="9" fillId="0" borderId="1" applyAlignment="1" pivotButton="0" quotePrefix="0" xfId="0">
      <alignment vertical="center" wrapText="1"/>
    </xf>
    <xf numFmtId="0" fontId="6" fillId="4" borderId="1" applyAlignment="1" pivotButton="0" quotePrefix="0" xfId="0">
      <alignment horizontal="center" vertical="center"/>
    </xf>
    <xf numFmtId="168" fontId="6" fillId="4" borderId="1" applyAlignment="1" pivotButton="0" quotePrefix="0" xfId="0">
      <alignment horizontal="center" vertical="center"/>
    </xf>
    <xf numFmtId="4" fontId="6" fillId="4" borderId="1" applyAlignment="1" pivotButton="0" quotePrefix="0" xfId="0">
      <alignment horizontal="center" vertical="center"/>
    </xf>
    <xf numFmtId="169" fontId="12" fillId="3" borderId="0" applyAlignment="1" pivotButton="0" quotePrefix="0" xfId="0">
      <alignment horizontal="center" vertical="center"/>
    </xf>
    <xf numFmtId="166" fontId="6" fillId="0" borderId="1" applyAlignment="1" pivotButton="0" quotePrefix="0" xfId="0">
      <alignment horizontal="center" vertical="center"/>
    </xf>
    <xf numFmtId="166" fontId="8" fillId="0" borderId="1" applyAlignment="1" pivotButton="0" quotePrefix="0" xfId="0">
      <alignment horizontal="center" vertical="center"/>
    </xf>
    <xf numFmtId="167" fontId="6" fillId="0" borderId="1" applyAlignment="1" pivotButton="0" quotePrefix="0" xfId="0">
      <alignment horizontal="center" vertical="center"/>
    </xf>
    <xf numFmtId="167" fontId="8" fillId="0" borderId="1" applyAlignment="1" pivotButton="0" quotePrefix="0" xfId="0">
      <alignment horizontal="center" vertical="center"/>
    </xf>
    <xf numFmtId="0" fontId="10" fillId="0" borderId="1" applyAlignment="1" pivotButton="0" quotePrefix="0" xfId="0">
      <alignment horizontal="left" vertical="center" wrapText="1"/>
    </xf>
    <xf numFmtId="0" fontId="6" fillId="0" borderId="1" applyAlignment="1" pivotButton="0" quotePrefix="0" xfId="0">
      <alignment horizontal="center" vertical="center"/>
    </xf>
    <xf numFmtId="0" fontId="8" fillId="0" borderId="1" applyAlignment="1" pivotButton="0" quotePrefix="0" xfId="0">
      <alignment horizontal="center" vertical="center"/>
    </xf>
    <xf numFmtId="168" fontId="6" fillId="0" borderId="1" applyAlignment="1" pivotButton="0" quotePrefix="0" xfId="0">
      <alignment horizontal="center" vertical="center"/>
    </xf>
    <xf numFmtId="168" fontId="8" fillId="0" borderId="1" applyAlignment="1" pivotButton="0" quotePrefix="0" xfId="0">
      <alignment horizontal="center" vertical="center"/>
    </xf>
    <xf numFmtId="4" fontId="6" fillId="0" borderId="1" applyAlignment="1" pivotButton="0" quotePrefix="0" xfId="0">
      <alignment horizontal="center" vertical="center"/>
    </xf>
    <xf numFmtId="4" fontId="8" fillId="0" borderId="1" applyAlignment="1" pivotButton="0" quotePrefix="0" xfId="0">
      <alignment horizontal="center" vertical="center"/>
    </xf>
    <xf numFmtId="0" fontId="15" fillId="0" borderId="0" applyAlignment="1" pivotButton="0" quotePrefix="0" xfId="0">
      <alignment horizontal="left" vertical="center"/>
    </xf>
    <xf numFmtId="166" fontId="16" fillId="0" borderId="1" applyAlignment="1" pivotButton="0" quotePrefix="0" xfId="0">
      <alignment horizontal="center" vertical="center"/>
    </xf>
    <xf numFmtId="166" fontId="2" fillId="0" borderId="1" applyAlignment="1" pivotButton="0" quotePrefix="0" xfId="0">
      <alignment horizontal="center" vertical="center"/>
    </xf>
    <xf numFmtId="166" fontId="5" fillId="0" borderId="1" applyAlignment="1" pivotButton="0" quotePrefix="0" xfId="0">
      <alignment horizontal="center" vertical="center"/>
    </xf>
    <xf numFmtId="0" fontId="11" fillId="0" borderId="1" applyAlignment="1" pivotButton="0" quotePrefix="0" xfId="0">
      <alignment horizontal="center" vertical="center"/>
    </xf>
    <xf numFmtId="0" fontId="2" fillId="0" borderId="1" applyAlignment="1" pivotButton="0" quotePrefix="0" xfId="0">
      <alignment horizontal="center" vertical="center"/>
    </xf>
    <xf numFmtId="166" fontId="10" fillId="0" borderId="1" applyAlignment="1" pivotButton="0" quotePrefix="0" xfId="0">
      <alignment horizontal="center" vertical="center"/>
    </xf>
    <xf numFmtId="0" fontId="9" fillId="4" borderId="1" applyAlignment="1" pivotButton="0" quotePrefix="0" xfId="0">
      <alignment horizontal="left" vertical="center" wrapText="1"/>
    </xf>
    <xf numFmtId="167" fontId="16" fillId="0" borderId="1" applyAlignment="1" pivotButton="0" quotePrefix="0" xfId="0">
      <alignment horizontal="center" vertical="center"/>
    </xf>
    <xf numFmtId="167" fontId="2" fillId="0" borderId="1" applyAlignment="1" pivotButton="0" quotePrefix="0" xfId="0">
      <alignment horizontal="center" vertical="center"/>
    </xf>
    <xf numFmtId="167" fontId="5" fillId="0" borderId="1" applyAlignment="1" pivotButton="0" quotePrefix="0" xfId="0">
      <alignment horizontal="center" vertical="center"/>
    </xf>
    <xf numFmtId="167" fontId="10" fillId="0" borderId="1" applyAlignment="1" pivotButton="0" quotePrefix="0" xfId="0">
      <alignment horizontal="center" vertical="center"/>
    </xf>
    <xf numFmtId="0" fontId="16" fillId="0" borderId="1" applyAlignment="1" pivotButton="0" quotePrefix="0" xfId="0">
      <alignment horizontal="center" vertical="center"/>
    </xf>
    <xf numFmtId="0" fontId="5" fillId="0" borderId="1" applyAlignment="1" pivotButton="0" quotePrefix="0" xfId="0">
      <alignment horizontal="center" vertical="center"/>
    </xf>
    <xf numFmtId="0" fontId="10" fillId="0" borderId="1" applyAlignment="1" pivotButton="0" quotePrefix="0" xfId="0">
      <alignment horizontal="center" vertical="center"/>
    </xf>
    <xf numFmtId="168" fontId="16" fillId="0" borderId="1" applyAlignment="1" pivotButton="0" quotePrefix="0" xfId="0">
      <alignment horizontal="center" vertical="center"/>
    </xf>
    <xf numFmtId="168" fontId="2" fillId="0" borderId="1" applyAlignment="1" pivotButton="0" quotePrefix="0" xfId="0">
      <alignment horizontal="center" vertical="center"/>
    </xf>
    <xf numFmtId="168" fontId="5" fillId="0" borderId="1" applyAlignment="1" pivotButton="0" quotePrefix="0" xfId="0">
      <alignment horizontal="center" vertical="center"/>
    </xf>
    <xf numFmtId="168" fontId="10" fillId="0" borderId="1" applyAlignment="1" pivotButton="0" quotePrefix="0" xfId="0">
      <alignment horizontal="center" vertical="center"/>
    </xf>
    <xf numFmtId="4" fontId="16" fillId="0" borderId="1" applyAlignment="1" pivotButton="0" quotePrefix="0" xfId="0">
      <alignment horizontal="center" vertical="center"/>
    </xf>
    <xf numFmtId="4" fontId="2" fillId="0" borderId="1" applyAlignment="1" pivotButton="0" quotePrefix="0" xfId="0">
      <alignment horizontal="center" vertical="center"/>
    </xf>
    <xf numFmtId="4" fontId="5" fillId="0" borderId="1" applyAlignment="1" pivotButton="0" quotePrefix="0" xfId="0">
      <alignment horizontal="center" vertical="center"/>
    </xf>
    <xf numFmtId="4" fontId="10" fillId="0" borderId="1" applyAlignment="1" pivotButton="0" quotePrefix="0" xfId="0">
      <alignment horizontal="center" vertical="center"/>
    </xf>
  </cellXfs>
  <cellStyles count="1">
    <cellStyle name="Normal" xfId="0" builtinId="0" hidden="0"/>
  </cellStyles>
  <dxfs count="4">
    <dxf>
      <font>
        <name val="Calibri"/>
        <b val="1"/>
        <color rgb="001E3B8B"/>
        <sz val="10"/>
      </font>
    </dxf>
    <dxf>
      <font>
        <name val="Calibri"/>
        <b val="1"/>
        <color rgb="0064748B"/>
        <sz val="10"/>
      </font>
      <fill>
        <patternFill patternType="solid">
          <fgColor rgb="00EDF2F8"/>
          <bgColor rgb="00EDF2F8"/>
        </patternFill>
      </fill>
    </dxf>
    <dxf>
      <font>
        <name val="Calibri"/>
        <b val="1"/>
        <color rgb="00E51D6F"/>
        <sz val="10"/>
      </font>
      <fill>
        <patternFill patternType="solid">
          <fgColor rgb="00EDF2F8"/>
          <bgColor rgb="00EDF2F8"/>
        </patternFill>
      </fill>
    </dxf>
    <dxf>
      <font>
        <name val="Calibri"/>
        <b val="1"/>
        <color rgb="00E51D6F"/>
        <sz val="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1381125" cy="3619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tabColor rgb="001E3B8B"/>
    <outlinePr summaryBelow="1" summaryRight="1"/>
    <pageSetUpPr fitToPage="1"/>
  </sheetPr>
  <dimension ref="B2:D42"/>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2" customWidth="1" min="1" max="1"/>
    <col width="34" customWidth="1" min="2" max="2"/>
    <col width="20" customWidth="1" min="3" max="3"/>
    <col width="74" customWidth="1" min="4" max="4"/>
  </cols>
  <sheetData>
    <row r="1" ht="31.5" customHeight="1"/>
    <row r="2" ht="22.05" customHeight="1">
      <c r="B2" s="1" t="inlineStr">
        <is>
          <t>KPI Dashboard — Ecommerce</t>
        </is>
      </c>
    </row>
    <row r="3" ht="15" customHeight="1">
      <c r="B3" s="2" t="inlineStr">
        <is>
          <t>Reference  ·  v1.0  ·  3 August 2026</t>
        </is>
      </c>
    </row>
    <row r="4" ht="3" customHeight="1">
      <c r="B4" s="3" t="n"/>
      <c r="C4" s="3" t="n"/>
      <c r="D4" s="3" t="n"/>
    </row>
    <row r="6" ht="20" customHeight="1">
      <c r="B6" s="4" t="inlineStr">
        <is>
          <t>The numbers that tell you how an ecommerce business is really doing, in one place, once a month.</t>
        </is>
      </c>
    </row>
    <row r="7" ht="30" customHeight="1">
      <c r="B7" s="5" t="inlineStr">
        <is>
          <t>Built for a business that sells physical products online — direct to consumer, marketplace, or both. If you sell your people's time, use the Professional Services edition instead: the tabs are identical and the metrics are not.</t>
        </is>
      </c>
    </row>
    <row r="9" ht="19.5" customHeight="1">
      <c r="B9" s="6" t="inlineStr">
        <is>
          <t>01 — START HERE</t>
        </is>
      </c>
      <c r="C9" s="7" t="n"/>
      <c r="D9" s="7" t="n"/>
    </row>
    <row r="10" ht="18" customHeight="1">
      <c r="B10" s="5" t="inlineStr">
        <is>
          <t>Fill in the shaded cells below. Everything else, on every tab, follows from them.</t>
        </is>
      </c>
    </row>
    <row r="11" ht="34" customHeight="1">
      <c r="B11" s="8" t="inlineStr">
        <is>
          <t>Business name</t>
        </is>
      </c>
      <c r="C11" s="9" t="inlineStr">
        <is>
          <t>Your business</t>
        </is>
      </c>
      <c r="D11" s="10" t="inlineStr">
        <is>
          <t>Appears at the top of the Dashboard, so a printed page says whose it is.</t>
        </is>
      </c>
    </row>
    <row r="12" ht="34" customHeight="1">
      <c r="B12" s="8" t="inlineStr">
        <is>
          <t>First month of your financial year</t>
        </is>
      </c>
      <c r="C12" s="11" t="n">
        <v>46113</v>
      </c>
      <c r="D12" s="10" t="inlineStr">
        <is>
          <t>The first day of the month your financial year starts. The twelve columns on the Tracker label themselves from this, so a March year end never has to be re-typed as January.</t>
        </is>
      </c>
    </row>
    <row r="13" ht="34" customHeight="1">
      <c r="B13" s="8" t="inlineStr">
        <is>
          <t>Month you are reporting on</t>
        </is>
      </c>
      <c r="C13" s="12" t="n">
        <v>1</v>
      </c>
      <c r="D13" s="10" t="inlineStr">
        <is>
          <t>1 is the first month of your financial year, 12 the last. The Dashboard reads this column of the Tracker. Change it once a month; nothing else moves.</t>
        </is>
      </c>
    </row>
    <row r="14" ht="20" customHeight="1">
      <c r="B14" s="2" t="inlineStr">
        <is>
          <t>That month is</t>
        </is>
      </c>
      <c r="C14" s="13">
        <f>TEXT(EDATE(FY_Start,C13-1),"mmmm yyyy")</f>
        <v/>
      </c>
      <c r="D14" s="10" t="inlineStr">
        <is>
          <t>Check this says what you expect before you read the Dashboard.</t>
        </is>
      </c>
    </row>
    <row r="16" ht="19.5" customHeight="1">
      <c r="B16" s="6" t="inlineStr">
        <is>
          <t>02 — WHAT IS ON EACH TAB</t>
        </is>
      </c>
      <c r="C16" s="7" t="n"/>
      <c r="D16" s="7" t="n"/>
    </row>
    <row r="17" ht="44" customHeight="1">
      <c r="B17" s="14" t="inlineStr">
        <is>
          <t>KPI definitions</t>
        </is>
      </c>
      <c r="C17" s="15" t="inlineStr">
        <is>
          <t>Set it up once</t>
        </is>
      </c>
      <c r="D17" s="16" t="inlineStr">
        <is>
          <t>Every metric, what it tells you, how it is worked out and where the number comes from. Set your own target and the point where amber starts, and put a name against each one. The Dashboard reads its targets and owners from here, so this is the only place you change them.</t>
        </is>
      </c>
    </row>
    <row r="18" ht="44" customHeight="1">
      <c r="B18" s="14" t="inlineStr">
        <is>
          <t>Tracker</t>
        </is>
      </c>
      <c r="C18" s="15" t="inlineStr">
        <is>
          <t>Fill it in monthly</t>
        </is>
      </c>
      <c r="D18" s="16" t="inlineStr">
        <is>
          <t>One row per metric, twelve columns for the year. Type the month's figure into the right column and nothing else. The bar behind each row is drawn from that row alone, so it shows the shape of the year rather than the size of the number.</t>
        </is>
      </c>
    </row>
    <row r="19" ht="44" customHeight="1">
      <c r="B19" s="14" t="inlineStr">
        <is>
          <t>Dashboard</t>
        </is>
      </c>
      <c r="C19" s="15" t="inlineStr">
        <is>
          <t>Read it monthly</t>
        </is>
      </c>
      <c r="D19" s="16" t="inlineStr">
        <is>
          <t>The reporting month against target, last month, and the year so far. Status and trend are worked out — there is nothing to fill in here.</t>
        </is>
      </c>
    </row>
    <row r="21" ht="19.5" customHeight="1">
      <c r="B21" s="6" t="inlineStr">
        <is>
          <t>03 — HOW THE STATUS IS WORKED OUT</t>
        </is>
      </c>
      <c r="C21" s="7" t="n"/>
      <c r="D21" s="7" t="n"/>
    </row>
    <row r="22" ht="44" customHeight="1">
      <c r="B22" s="17" t="inlineStr">
        <is>
          <t>Two things decide it: your target, and whether a higher number is better or a worse. Debtor days and return rate are better when they fall; revenue and margin are better when they rise. The Better when column on the KPI definitions tab says which, and the status reads it — so a falling number is only ever flagged when falling is bad.</t>
        </is>
      </c>
    </row>
    <row r="23" ht="20" customHeight="1">
      <c r="B23" s="18" t="inlineStr">
        <is>
          <t>On track</t>
        </is>
      </c>
      <c r="C23" s="16" t="inlineStr">
        <is>
          <t>At target or better. Nothing to do.</t>
        </is>
      </c>
    </row>
    <row r="24" ht="20" customHeight="1">
      <c r="B24" s="19" t="inlineStr">
        <is>
          <t>Watch</t>
        </is>
      </c>
      <c r="C24" s="16" t="inlineStr">
        <is>
          <t>Past target but still inside the amber band you set. Worth a look, not worth a meeting.</t>
        </is>
      </c>
    </row>
    <row r="25" ht="20" customHeight="1">
      <c r="B25" s="20" t="inlineStr">
        <is>
          <t>Off track</t>
        </is>
      </c>
      <c r="C25" s="16" t="inlineStr">
        <is>
          <t>Beyond the amber band. This is the one that earns a decision, and a note in the last column.</t>
        </is>
      </c>
    </row>
    <row r="26" ht="20" customHeight="1">
      <c r="B26" s="21" t="inlineStr">
        <is>
          <t>—</t>
        </is>
      </c>
      <c r="C26" s="16" t="inlineStr">
        <is>
          <t>No figure entered for that month yet, or no target set. Not a judgement.</t>
        </is>
      </c>
    </row>
    <row r="27" ht="32" customHeight="1">
      <c r="B27" s="10" t="inlineStr">
        <is>
          <t>Three states, not five. A five-band key of the kind you may have seen elsewhere separates “behind with a recovery plan” from “behind without one” — which is a judgement about the plan, not a fact about the number, and no formula can make it. That judgement belongs in the last column, in a sentence.</t>
        </is>
      </c>
    </row>
    <row r="29" ht="19.5" customHeight="1">
      <c r="B29" s="6" t="inlineStr">
        <is>
          <t>04 — THE RHYTHM</t>
        </is>
      </c>
      <c r="C29" s="7" t="n"/>
      <c r="D29" s="7" t="n"/>
    </row>
    <row r="30" ht="40" customHeight="1">
      <c r="B30" s="22" t="inlineStr">
        <is>
          <t>Once, at the start</t>
        </is>
      </c>
      <c r="C30" s="16" t="inlineStr">
        <is>
          <t>Set your targets and amber points on the KPI definitions tab, and put a name against every metric. A metric nobody owns does not get updated, and an unupdated metric is worse than no metric because it still looks like information.</t>
        </is>
      </c>
    </row>
    <row r="31" ht="40" customHeight="1">
      <c r="B31" s="22" t="inlineStr">
        <is>
          <t>Monthly, once the books are closed</t>
        </is>
      </c>
      <c r="C31" s="16" t="inlineStr">
        <is>
          <t>Enter the month into the Tracker, move the reporting month on the Guide, and read the Dashboard. Twenty minutes.</t>
        </is>
      </c>
    </row>
    <row r="32" ht="40" customHeight="1">
      <c r="B32" s="22" t="inlineStr">
        <is>
          <t>Monthly, on anything off track</t>
        </is>
      </c>
      <c r="C32" s="16" t="inlineStr">
        <is>
          <t>Write the reason in the last column of the Dashboard while you still know it. In three months' time the number will still be there and the reason will not.</t>
        </is>
      </c>
    </row>
    <row r="33" ht="40" customHeight="1">
      <c r="B33" s="22" t="inlineStr">
        <is>
          <t>Quarterly</t>
        </is>
      </c>
      <c r="C33" s="16" t="inlineStr">
        <is>
          <t>Re-read your targets. A target nobody has missed in four quarters is not a target.</t>
        </is>
      </c>
    </row>
    <row r="34" ht="40" customHeight="1">
      <c r="B34" s="22" t="inlineStr">
        <is>
          <t>Annually</t>
        </is>
      </c>
      <c r="C34" s="16" t="inlineStr">
        <is>
          <t>Roll the file forward: copy it, change the first month of your financial year, clear the Tracker. Keep last year's file — the comparison is most of the value.</t>
        </is>
      </c>
    </row>
    <row r="36" ht="19.5" customHeight="1">
      <c r="B36" s="6" t="inlineStr">
        <is>
          <t>05 — WHY IT IS BUILT THIS WAY</t>
        </is>
      </c>
      <c r="C36" s="7" t="n"/>
      <c r="D36" s="7" t="n"/>
    </row>
    <row r="37" ht="60" customHeight="1">
      <c r="B37" s="23" t="inlineStr">
        <is>
          <t>Few metrics, not many</t>
        </is>
      </c>
      <c r="C37" s="16" t="inlineStr">
        <is>
          <t>16 metrics across four areas, and room to add more. A dashboard of thirty numbers gets read once. The areas are deliberate: profit tells you whether the model works, cash tells you whether you survive the month, customers tell you whether it lasts, and cost tells you which of the other three is being eaten.</t>
        </is>
      </c>
    </row>
    <row r="38" ht="60" customHeight="1">
      <c r="B38" s="23" t="inlineStr">
        <is>
          <t>Targets are yours, benchmarks are a starting point</t>
        </is>
      </c>
      <c r="C38" s="16" t="inlineStr">
        <is>
          <t>Where a defensible typical range exists it is pre-filled and the range is written in the last column, with what it depends on. Where the number is yours alone — revenue, cash, client count — the target is left blank on purpose. A pre-filled target you did not choose is worse than an empty one, because you will believe it.</t>
        </is>
      </c>
    </row>
    <row r="39" ht="60" customHeight="1">
      <c r="B39" s="23" t="inlineStr">
        <is>
          <t>Definitions live with the metric</t>
        </is>
      </c>
      <c r="C39" s="16" t="inlineStr">
        <is>
          <t>How it is worked out and where the number comes from sit on the same row as the metric, not in a separate note. Most dashboards fail not because the numbers are wrong but because two people calculated the same metric differently and neither knew.</t>
        </is>
      </c>
    </row>
    <row r="40" ht="60" customHeight="1">
      <c r="B40" s="23" t="inlineStr">
        <is>
          <t>Nothing is hidden</t>
        </is>
      </c>
      <c r="C40" s="16" t="inlineStr">
        <is>
          <t>No macros, no add-ins, no links to another file. Every formula can be read. It will open on any machine, including one without the brand typeface, and still work.</t>
        </is>
      </c>
    </row>
    <row r="42">
      <c r="B42" s="24" t="inlineStr">
        <is>
          <t>Phoenix Advisory  ·  Reignite  ·  R3 Track Key Metrics  ·  KPI Dashboard — Ecommerce  ·  v1.0</t>
        </is>
      </c>
    </row>
  </sheetData>
  <mergeCells count="26">
    <mergeCell ref="C34:D34"/>
    <mergeCell ref="B42:D42"/>
    <mergeCell ref="C24:D24"/>
    <mergeCell ref="C30:D30"/>
    <mergeCell ref="C33:D33"/>
    <mergeCell ref="B29:D29"/>
    <mergeCell ref="C26:D26"/>
    <mergeCell ref="B10:D10"/>
    <mergeCell ref="C25:D25"/>
    <mergeCell ref="B9:D9"/>
    <mergeCell ref="C40:D40"/>
    <mergeCell ref="C31:D31"/>
    <mergeCell ref="B6:D6"/>
    <mergeCell ref="B36:D36"/>
    <mergeCell ref="B7:D7"/>
    <mergeCell ref="C23:D23"/>
    <mergeCell ref="C39:D39"/>
    <mergeCell ref="B16:D16"/>
    <mergeCell ref="B3:D3"/>
    <mergeCell ref="C32:D32"/>
    <mergeCell ref="C38:D38"/>
    <mergeCell ref="B22:D22"/>
    <mergeCell ref="C37:D37"/>
    <mergeCell ref="B27:D27"/>
    <mergeCell ref="B21:D21"/>
    <mergeCell ref="B2:D2"/>
  </mergeCells>
  <dataValidations count="1">
    <dataValidation sqref="C13" showDropDown="0" showInputMessage="0" showErrorMessage="1" allowBlank="0" errorTitle="Month number" error="Enter a number from 1 to 12. 1 is the first month of your financial year." type="whole" operator="between">
      <formula1>1</formula1>
      <formula2>12</formula2>
    </dataValidation>
  </dataValidations>
  <pageMargins left="0.75" right="0.75" top="1" bottom="1" header="0.5" footer="0.5"/>
  <pageSetup orientation="landscape" fitToWidth="1"/>
  <drawing xmlns:r="http://schemas.openxmlformats.org/officeDocument/2006/relationships" r:id="rId1"/>
</worksheet>
</file>

<file path=xl/worksheets/sheet2.xml><?xml version="1.0" encoding="utf-8"?>
<worksheet xmlns="http://schemas.openxmlformats.org/spreadsheetml/2006/main">
  <sheetPr>
    <tabColor rgb="001E3B8B"/>
    <outlinePr summaryBelow="1" summaryRight="1"/>
    <pageSetUpPr fitToPage="1"/>
  </sheetPr>
  <dimension ref="B2:M38"/>
  <sheetViews>
    <sheetView showGridLines="0" workbookViewId="0">
      <pane xSplit="2" ySplit="10" topLeftCell="C11" activePane="bottomRight" state="frozen"/>
      <selection pane="topRight"/>
      <selection pane="bottomLeft"/>
      <selection pane="bottomRight" activeCell="A1" sqref="A1"/>
    </sheetView>
  </sheetViews>
  <sheetFormatPr baseColWidth="8" defaultRowHeight="15"/>
  <cols>
    <col width="2" customWidth="1" min="1" max="1"/>
    <col width="30" customWidth="1" min="2" max="2"/>
    <col width="40" customWidth="1" min="3" max="3"/>
    <col width="42" customWidth="1" min="4" max="4"/>
    <col width="32" customWidth="1" min="5" max="5"/>
    <col width="14" customWidth="1" min="6" max="6"/>
    <col width="11" customWidth="1" min="7" max="7"/>
    <col width="8" customWidth="1" min="8" max="8"/>
    <col width="12" customWidth="1" min="9" max="9"/>
    <col width="12" customWidth="1" min="10" max="10"/>
    <col width="12" customWidth="1" min="11" max="11"/>
    <col width="11" customWidth="1" min="12" max="12"/>
    <col width="62" customWidth="1" min="13" max="13"/>
  </cols>
  <sheetData>
    <row r="1" ht="8" customHeight="1"/>
    <row r="2" ht="22.05" customHeight="1">
      <c r="B2" s="1" t="inlineStr">
        <is>
          <t>KPI definitions</t>
        </is>
      </c>
    </row>
    <row r="3" ht="15" customHeight="1">
      <c r="B3" s="2" t="inlineStr">
        <is>
          <t>Set this up once. The Dashboard reads its targets and owners from here.</t>
        </is>
      </c>
    </row>
    <row r="4" ht="3" customHeight="1">
      <c r="B4" s="3" t="n"/>
      <c r="C4" s="3" t="n"/>
      <c r="D4" s="3" t="n"/>
      <c r="E4" s="3" t="n"/>
      <c r="F4" s="3" t="n"/>
      <c r="G4" s="3" t="n"/>
      <c r="H4" s="3" t="n"/>
      <c r="I4" s="3" t="n"/>
      <c r="J4" s="3" t="n"/>
      <c r="K4" s="3" t="n"/>
      <c r="L4" s="3" t="n"/>
      <c r="M4" s="3" t="n"/>
    </row>
    <row r="6" ht="30" customHeight="1">
      <c r="B6" s="17" t="inlineStr">
        <is>
          <t>One row per metric. The shaded cells are yours to set — a target, the point where amber starts, and a name. Everything else is the definition, and changing it changes what the metric means, so change it deliberately.</t>
        </is>
      </c>
    </row>
    <row r="8" ht="20" customHeight="1">
      <c r="B8" s="10" t="inlineStr">
        <is>
          <t>Better when — Higher or Lower — is what makes the status work. Get it wrong and a metric that is improving will be flagged as a problem every month until someone stops believing the sheet.</t>
        </is>
      </c>
    </row>
    <row r="10" ht="26" customHeight="1">
      <c r="B10" s="25" t="inlineStr">
        <is>
          <t>KPI</t>
        </is>
      </c>
      <c r="C10" s="25" t="inlineStr">
        <is>
          <t>What it tells you</t>
        </is>
      </c>
      <c r="D10" s="25" t="inlineStr">
        <is>
          <t>How it is worked out</t>
        </is>
      </c>
      <c r="E10" s="25" t="inlineStr">
        <is>
          <t>Where the number comes from</t>
        </is>
      </c>
      <c r="F10" s="25" t="inlineStr">
        <is>
          <t>Who owns it</t>
        </is>
      </c>
      <c r="G10" s="25" t="inlineStr">
        <is>
          <t>How often</t>
        </is>
      </c>
      <c r="H10" s="25" t="inlineStr">
        <is>
          <t>Unit</t>
        </is>
      </c>
      <c r="I10" s="25" t="inlineStr">
        <is>
          <t>Better when</t>
        </is>
      </c>
      <c r="J10" s="25" t="inlineStr">
        <is>
          <t>Your target</t>
        </is>
      </c>
      <c r="K10" s="25" t="inlineStr">
        <is>
          <t>Amber from</t>
        </is>
      </c>
      <c r="L10" s="25" t="inlineStr">
        <is>
          <t>Year figure</t>
        </is>
      </c>
      <c r="M10" s="25" t="inlineStr">
        <is>
          <t>Worth knowing</t>
        </is>
      </c>
    </row>
    <row r="11" ht="19.5" customHeight="1">
      <c r="B11" s="26" t="inlineStr">
        <is>
          <t>PROFIT</t>
        </is>
      </c>
      <c r="C11" s="27" t="n"/>
      <c r="D11" s="27" t="n"/>
      <c r="E11" s="27" t="n"/>
      <c r="F11" s="27" t="n"/>
      <c r="G11" s="27" t="n"/>
      <c r="H11" s="27" t="n"/>
      <c r="I11" s="27" t="n"/>
      <c r="J11" s="27" t="n"/>
      <c r="K11" s="27" t="n"/>
      <c r="L11" s="27" t="n"/>
      <c r="M11" s="27" t="n"/>
    </row>
    <row r="12" ht="46" customHeight="1">
      <c r="B12" s="28" t="inlineStr">
        <is>
          <t>Revenue</t>
        </is>
      </c>
      <c r="C12" s="29" t="inlineStr">
        <is>
          <t>What you sold, after discounts and returns.</t>
        </is>
      </c>
      <c r="D12" s="29" t="inlineStr">
        <is>
          <t>Gross sales − discounts − returns, excluding VAT</t>
        </is>
      </c>
      <c r="E12" s="30" t="inlineStr">
        <is>
          <t>Store platform, agreed to the accounting software</t>
        </is>
      </c>
      <c r="F12" s="31" t="inlineStr">
        <is>
          <t>You</t>
        </is>
      </c>
      <c r="G12" s="32" t="inlineStr">
        <is>
          <t>Monthly</t>
        </is>
      </c>
      <c r="H12" s="32" t="inlineStr">
        <is>
          <t>£</t>
        </is>
      </c>
      <c r="I12" s="33" t="inlineStr">
        <is>
          <t>Higher</t>
        </is>
      </c>
      <c r="J12" s="34" t="n"/>
      <c r="K12" s="34" t="n"/>
      <c r="L12" s="32" t="inlineStr">
        <is>
          <t>Total</t>
        </is>
      </c>
      <c r="M12" s="30" t="inlineStr">
        <is>
          <t>Your number. Use net rather than gross — gross sales flatter any business with a real return rate, and hide it getting worse.</t>
        </is>
      </c>
    </row>
    <row r="13" ht="46" customHeight="1">
      <c r="B13" s="28" t="inlineStr">
        <is>
          <t>Gross margin %</t>
        </is>
      </c>
      <c r="C13" s="29" t="inlineStr">
        <is>
          <t>What is left after the cost of the goods themselves.</t>
        </is>
      </c>
      <c r="D13" s="29" t="inlineStr">
        <is>
          <t>(Revenue − cost of goods sold) ÷ Revenue</t>
        </is>
      </c>
      <c r="E13" s="30" t="inlineStr">
        <is>
          <t>Profit and loss, and the stock system</t>
        </is>
      </c>
      <c r="F13" s="31" t="inlineStr">
        <is>
          <t>You</t>
        </is>
      </c>
      <c r="G13" s="32" t="inlineStr">
        <is>
          <t>Monthly</t>
        </is>
      </c>
      <c r="H13" s="32" t="inlineStr">
        <is>
          <t>%</t>
        </is>
      </c>
      <c r="I13" s="33" t="inlineStr">
        <is>
          <t>Higher</t>
        </is>
      </c>
      <c r="J13" s="35" t="n">
        <v>0.65</v>
      </c>
      <c r="K13" s="35" t="n">
        <v>0.55</v>
      </c>
      <c r="L13" s="32" t="inlineStr">
        <is>
          <t>Average</t>
        </is>
      </c>
      <c r="M13" s="30" t="inlineStr">
        <is>
          <t>60–75% for own-brand consumer goods, lower for resale. This is the number that decides how much you can afford to spend winning a customer.</t>
        </is>
      </c>
    </row>
    <row r="14" ht="46" customHeight="1">
      <c r="B14" s="28" t="inlineStr">
        <is>
          <t>Contribution margin %</t>
        </is>
      </c>
      <c r="C14" s="29" t="inlineStr">
        <is>
          <t>What is left after every cost that moves with a sale.</t>
        </is>
      </c>
      <c r="D14" s="29" t="inlineStr">
        <is>
          <t>(Revenue − COGS − fulfilment − payment fees − ad spend) ÷ Revenue</t>
        </is>
      </c>
      <c r="E14" s="30" t="inlineStr">
        <is>
          <t>Profit and loss, platform fee reports, ad accounts</t>
        </is>
      </c>
      <c r="F14" s="31" t="inlineStr">
        <is>
          <t>You</t>
        </is>
      </c>
      <c r="G14" s="32" t="inlineStr">
        <is>
          <t>Monthly</t>
        </is>
      </c>
      <c r="H14" s="32" t="inlineStr">
        <is>
          <t>%</t>
        </is>
      </c>
      <c r="I14" s="33" t="inlineStr">
        <is>
          <t>Higher</t>
        </is>
      </c>
      <c r="J14" s="35" t="n">
        <v>0.25</v>
      </c>
      <c r="K14" s="35" t="n">
        <v>0.15</v>
      </c>
      <c r="L14" s="32" t="inlineStr">
        <is>
          <t>Average</t>
        </is>
      </c>
      <c r="M14" s="30" t="inlineStr">
        <is>
          <t>20–35%. This is the honest one. A healthy gross margin with a thin contribution margin means your problem is the cost of selling, not the cost of making.</t>
        </is>
      </c>
    </row>
    <row r="15" ht="46" customHeight="1">
      <c r="B15" s="28" t="inlineStr">
        <is>
          <t>Net profit margin %</t>
        </is>
      </c>
      <c r="C15" s="29" t="inlineStr">
        <is>
          <t>What the business actually keeps.</t>
        </is>
      </c>
      <c r="D15" s="29" t="inlineStr">
        <is>
          <t>Net profit before tax ÷ Revenue</t>
        </is>
      </c>
      <c r="E15" s="30" t="inlineStr">
        <is>
          <t>Accounting software — profit and loss</t>
        </is>
      </c>
      <c r="F15" s="31" t="inlineStr">
        <is>
          <t>You</t>
        </is>
      </c>
      <c r="G15" s="32" t="inlineStr">
        <is>
          <t>Monthly</t>
        </is>
      </c>
      <c r="H15" s="32" t="inlineStr">
        <is>
          <t>%</t>
        </is>
      </c>
      <c r="I15" s="33" t="inlineStr">
        <is>
          <t>Higher</t>
        </is>
      </c>
      <c r="J15" s="35" t="n">
        <v>0.12</v>
      </c>
      <c r="K15" s="35" t="n">
        <v>0.08</v>
      </c>
      <c r="L15" s="32" t="inlineStr">
        <is>
          <t>Average</t>
        </is>
      </c>
      <c r="M15" s="30" t="inlineStr">
        <is>
          <t>10–20%. Ecommerce carries more variable cost than most owners expect, so a wide gap between gross and net is normal rather than alarming.</t>
        </is>
      </c>
    </row>
    <row r="16" ht="24" customHeight="1">
      <c r="B16" s="36" t="n"/>
      <c r="C16" s="36" t="n"/>
      <c r="D16" s="36" t="n"/>
      <c r="E16" s="36" t="n"/>
      <c r="F16" s="37" t="n"/>
      <c r="G16" s="36" t="n"/>
      <c r="H16" s="36" t="n"/>
      <c r="I16" s="36" t="n"/>
      <c r="J16" s="37" t="n"/>
      <c r="K16" s="37" t="n"/>
      <c r="L16" s="36" t="n"/>
      <c r="M16" s="36" t="n"/>
    </row>
    <row r="17" ht="24" customHeight="1">
      <c r="B17" s="36" t="n"/>
      <c r="C17" s="36" t="n"/>
      <c r="D17" s="36" t="n"/>
      <c r="E17" s="36" t="n"/>
      <c r="F17" s="37" t="n"/>
      <c r="G17" s="36" t="n"/>
      <c r="H17" s="36" t="n"/>
      <c r="I17" s="36" t="n"/>
      <c r="J17" s="37" t="n"/>
      <c r="K17" s="37" t="n"/>
      <c r="L17" s="36" t="n"/>
      <c r="M17" s="36" t="n"/>
    </row>
    <row r="18" ht="19.5" customHeight="1">
      <c r="B18" s="26" t="inlineStr">
        <is>
          <t>CASH &amp; STOCK</t>
        </is>
      </c>
      <c r="C18" s="27" t="n"/>
      <c r="D18" s="27" t="n"/>
      <c r="E18" s="27" t="n"/>
      <c r="F18" s="27" t="n"/>
      <c r="G18" s="27" t="n"/>
      <c r="H18" s="27" t="n"/>
      <c r="I18" s="27" t="n"/>
      <c r="J18" s="27" t="n"/>
      <c r="K18" s="27" t="n"/>
      <c r="L18" s="27" t="n"/>
      <c r="M18" s="27" t="n"/>
    </row>
    <row r="19" ht="46" customHeight="1">
      <c r="B19" s="28" t="inlineStr">
        <is>
          <t>Cash balance</t>
        </is>
      </c>
      <c r="C19" s="29" t="inlineStr">
        <is>
          <t>What you have to work with.</t>
        </is>
      </c>
      <c r="D19" s="29" t="inlineStr">
        <is>
          <t>Closing balance across all current accounts</t>
        </is>
      </c>
      <c r="E19" s="30" t="inlineStr">
        <is>
          <t>Bank</t>
        </is>
      </c>
      <c r="F19" s="31" t="inlineStr">
        <is>
          <t>You</t>
        </is>
      </c>
      <c r="G19" s="32" t="inlineStr">
        <is>
          <t>Monthly</t>
        </is>
      </c>
      <c r="H19" s="32" t="inlineStr">
        <is>
          <t>£</t>
        </is>
      </c>
      <c r="I19" s="33" t="inlineStr">
        <is>
          <t>Higher</t>
        </is>
      </c>
      <c r="J19" s="34" t="n"/>
      <c r="K19" s="34" t="n"/>
      <c r="L19" s="32" t="inlineStr">
        <is>
          <t>Latest</t>
        </is>
      </c>
      <c r="M19" s="30" t="inlineStr">
        <is>
          <t>Your number, and a stock business needs a bigger buffer than its profit suggests — the next order falls due before the last one has sold.</t>
        </is>
      </c>
    </row>
    <row r="20" ht="46" customHeight="1">
      <c r="B20" s="28" t="inlineStr">
        <is>
          <t>Cash conversion cycle</t>
        </is>
      </c>
      <c r="C20" s="29" t="inlineStr">
        <is>
          <t>How long your money sits in stock before it comes back as cash.</t>
        </is>
      </c>
      <c r="D20" s="29" t="inlineStr">
        <is>
          <t>Stock days + debtor days − creditor days</t>
        </is>
      </c>
      <c r="E20" s="30" t="inlineStr">
        <is>
          <t>Stock system, aged debtors, aged creditors</t>
        </is>
      </c>
      <c r="F20" s="31" t="inlineStr">
        <is>
          <t>You</t>
        </is>
      </c>
      <c r="G20" s="32" t="inlineStr">
        <is>
          <t>Monthly</t>
        </is>
      </c>
      <c r="H20" s="32" t="inlineStr">
        <is>
          <t>days</t>
        </is>
      </c>
      <c r="I20" s="33" t="inlineStr">
        <is>
          <t>Lower</t>
        </is>
      </c>
      <c r="J20" s="38" t="n">
        <v>30</v>
      </c>
      <c r="K20" s="38" t="n">
        <v>60</v>
      </c>
      <c r="L20" s="32" t="inlineStr">
        <is>
          <t>Average</t>
        </is>
      </c>
      <c r="M20" s="30" t="inlineStr">
        <is>
          <t>0–45 days. Negative is possible and excellent — you are paid before you pay your suppliers. The biggest single lever on cash in a product business.</t>
        </is>
      </c>
    </row>
    <row r="21" ht="46" customHeight="1">
      <c r="B21" s="28" t="inlineStr">
        <is>
          <t>Inventory turnover</t>
        </is>
      </c>
      <c r="C21" s="29" t="inlineStr">
        <is>
          <t>How many times a year you sell through your stock.</t>
        </is>
      </c>
      <c r="D21" s="29" t="inlineStr">
        <is>
          <t>Cost of goods sold ÷ average stock value, annualised</t>
        </is>
      </c>
      <c r="E21" s="30" t="inlineStr">
        <is>
          <t>Stock system and profit and loss</t>
        </is>
      </c>
      <c r="F21" s="31" t="inlineStr">
        <is>
          <t>You</t>
        </is>
      </c>
      <c r="G21" s="32" t="inlineStr">
        <is>
          <t>Monthly</t>
        </is>
      </c>
      <c r="H21" s="32" t="inlineStr">
        <is>
          <t>x</t>
        </is>
      </c>
      <c r="I21" s="33" t="inlineStr">
        <is>
          <t>Higher</t>
        </is>
      </c>
      <c r="J21" s="39" t="n">
        <v>5</v>
      </c>
      <c r="K21" s="39" t="n">
        <v>3</v>
      </c>
      <c r="L21" s="32" t="inlineStr">
        <is>
          <t>Average</t>
        </is>
      </c>
      <c r="M21" s="30" t="inlineStr">
        <is>
          <t>4–8 turns. Low turns are cash sitting on a shelf; very high turns mean you keep running out. Read it next to the stockout you felt last month.</t>
        </is>
      </c>
    </row>
    <row r="22" ht="46" customHeight="1">
      <c r="B22" s="28" t="inlineStr">
        <is>
          <t>Slow and dead stock %</t>
        </is>
      </c>
      <c r="C22" s="29" t="inlineStr">
        <is>
          <t>How much of your stock is not moving.</t>
        </is>
      </c>
      <c r="D22" s="29" t="inlineStr">
        <is>
          <t>Value of stock with no sale in 90 days ÷ total stock value</t>
        </is>
      </c>
      <c r="E22" s="30" t="inlineStr">
        <is>
          <t>Stock system</t>
        </is>
      </c>
      <c r="F22" s="31" t="inlineStr">
        <is>
          <t>You</t>
        </is>
      </c>
      <c r="G22" s="32" t="inlineStr">
        <is>
          <t>Monthly</t>
        </is>
      </c>
      <c r="H22" s="32" t="inlineStr">
        <is>
          <t>%</t>
        </is>
      </c>
      <c r="I22" s="33" t="inlineStr">
        <is>
          <t>Lower</t>
        </is>
      </c>
      <c r="J22" s="35" t="n">
        <v>0.05</v>
      </c>
      <c r="K22" s="35" t="n">
        <v>0.1</v>
      </c>
      <c r="L22" s="32" t="inlineStr">
        <is>
          <t>Average</t>
        </is>
      </c>
      <c r="M22" s="30" t="inlineStr">
        <is>
          <t>Under 5%. Deal with it while it is still worth something — a discount today beats a write-off in a year, and the shelf space is worth more than the pride.</t>
        </is>
      </c>
    </row>
    <row r="23" ht="24" customHeight="1">
      <c r="B23" s="36" t="n"/>
      <c r="C23" s="36" t="n"/>
      <c r="D23" s="36" t="n"/>
      <c r="E23" s="36" t="n"/>
      <c r="F23" s="37" t="n"/>
      <c r="G23" s="36" t="n"/>
      <c r="H23" s="36" t="n"/>
      <c r="I23" s="36" t="n"/>
      <c r="J23" s="37" t="n"/>
      <c r="K23" s="37" t="n"/>
      <c r="L23" s="36" t="n"/>
      <c r="M23" s="36" t="n"/>
    </row>
    <row r="24" ht="24" customHeight="1">
      <c r="B24" s="36" t="n"/>
      <c r="C24" s="36" t="n"/>
      <c r="D24" s="36" t="n"/>
      <c r="E24" s="36" t="n"/>
      <c r="F24" s="37" t="n"/>
      <c r="G24" s="36" t="n"/>
      <c r="H24" s="36" t="n"/>
      <c r="I24" s="36" t="n"/>
      <c r="J24" s="37" t="n"/>
      <c r="K24" s="37" t="n"/>
      <c r="L24" s="36" t="n"/>
      <c r="M24" s="36" t="n"/>
    </row>
    <row r="25" ht="19.5" customHeight="1">
      <c r="B25" s="26" t="inlineStr">
        <is>
          <t>CUSTOMERS</t>
        </is>
      </c>
      <c r="C25" s="27" t="n"/>
      <c r="D25" s="27" t="n"/>
      <c r="E25" s="27" t="n"/>
      <c r="F25" s="27" t="n"/>
      <c r="G25" s="27" t="n"/>
      <c r="H25" s="27" t="n"/>
      <c r="I25" s="27" t="n"/>
      <c r="J25" s="27" t="n"/>
      <c r="K25" s="27" t="n"/>
      <c r="L25" s="27" t="n"/>
      <c r="M25" s="27" t="n"/>
    </row>
    <row r="26" ht="46" customHeight="1">
      <c r="B26" s="28" t="inlineStr">
        <is>
          <t>Average order value</t>
        </is>
      </c>
      <c r="C26" s="29" t="inlineStr">
        <is>
          <t>What a customer spends per order.</t>
        </is>
      </c>
      <c r="D26" s="29" t="inlineStr">
        <is>
          <t>Revenue ÷ number of orders</t>
        </is>
      </c>
      <c r="E26" s="30" t="inlineStr">
        <is>
          <t>Store platform</t>
        </is>
      </c>
      <c r="F26" s="31" t="inlineStr">
        <is>
          <t>You</t>
        </is>
      </c>
      <c r="G26" s="32" t="inlineStr">
        <is>
          <t>Monthly</t>
        </is>
      </c>
      <c r="H26" s="32" t="inlineStr">
        <is>
          <t>£</t>
        </is>
      </c>
      <c r="I26" s="33" t="inlineStr">
        <is>
          <t>Higher</t>
        </is>
      </c>
      <c r="J26" s="34" t="n"/>
      <c r="K26" s="34" t="n"/>
      <c r="L26" s="32" t="inlineStr">
        <is>
          <t>Average</t>
        </is>
      </c>
      <c r="M26" s="30" t="inlineStr">
        <is>
          <t>Your number. Usually the cheapest lever on profit you have, because a bigger basket costs nothing extra to acquire.</t>
        </is>
      </c>
    </row>
    <row r="27" ht="46" customHeight="1">
      <c r="B27" s="28" t="inlineStr">
        <is>
          <t>Customer acquisition cost</t>
        </is>
      </c>
      <c r="C27" s="29" t="inlineStr">
        <is>
          <t>What it costs to win one new customer.</t>
        </is>
      </c>
      <c r="D27" s="29" t="inlineStr">
        <is>
          <t>Total marketing and ad spend ÷ new customers</t>
        </is>
      </c>
      <c r="E27" s="30" t="inlineStr">
        <is>
          <t>Ad accounts and store platform</t>
        </is>
      </c>
      <c r="F27" s="31" t="inlineStr">
        <is>
          <t>You</t>
        </is>
      </c>
      <c r="G27" s="32" t="inlineStr">
        <is>
          <t>Monthly</t>
        </is>
      </c>
      <c r="H27" s="32" t="inlineStr">
        <is>
          <t>£</t>
        </is>
      </c>
      <c r="I27" s="33" t="inlineStr">
        <is>
          <t>Lower</t>
        </is>
      </c>
      <c r="J27" s="34" t="n"/>
      <c r="K27" s="34" t="n"/>
      <c r="L27" s="32" t="inlineStr">
        <is>
          <t>Average</t>
        </is>
      </c>
      <c r="M27" s="30" t="inlineStr">
        <is>
          <t>Your number, and it means nothing on its own — read it against gross margin per order and against lifetime value, both of which are on this sheet.</t>
        </is>
      </c>
    </row>
    <row r="28" ht="46" customHeight="1">
      <c r="B28" s="28" t="inlineStr">
        <is>
          <t>Lifetime value to CAC</t>
        </is>
      </c>
      <c r="C28" s="29" t="inlineStr">
        <is>
          <t>Whether acquiring customers makes money.</t>
        </is>
      </c>
      <c r="D28" s="29" t="inlineStr">
        <is>
          <t>Customer lifetime value ÷ customer acquisition cost</t>
        </is>
      </c>
      <c r="E28" s="30" t="inlineStr">
        <is>
          <t>Calculated from order value, repeat rate and gross margin</t>
        </is>
      </c>
      <c r="F28" s="31" t="inlineStr">
        <is>
          <t>You</t>
        </is>
      </c>
      <c r="G28" s="32" t="inlineStr">
        <is>
          <t>Monthly</t>
        </is>
      </c>
      <c r="H28" s="32" t="inlineStr">
        <is>
          <t>x</t>
        </is>
      </c>
      <c r="I28" s="33" t="inlineStr">
        <is>
          <t>Higher</t>
        </is>
      </c>
      <c r="J28" s="39" t="n">
        <v>3</v>
      </c>
      <c r="K28" s="39" t="n">
        <v>2</v>
      </c>
      <c r="L28" s="32" t="inlineStr">
        <is>
          <t>Average</t>
        </is>
      </c>
      <c r="M28" s="30" t="inlineStr">
        <is>
          <t>3:1 or better. Below 2:1 you are buying revenue rather than building a business. Above 5:1 you are probably underspending and leaving growth on the table.</t>
        </is>
      </c>
    </row>
    <row r="29" ht="46" customHeight="1">
      <c r="B29" s="28" t="inlineStr">
        <is>
          <t>Repeat rate, 60 days %</t>
        </is>
      </c>
      <c r="C29" s="29" t="inlineStr">
        <is>
          <t>Whether people come back.</t>
        </is>
      </c>
      <c r="D29" s="29" t="inlineStr">
        <is>
          <t>Customers ordering again within 60 days ÷ first-time customers</t>
        </is>
      </c>
      <c r="E29" s="30" t="inlineStr">
        <is>
          <t>Store platform</t>
        </is>
      </c>
      <c r="F29" s="31" t="inlineStr">
        <is>
          <t>You</t>
        </is>
      </c>
      <c r="G29" s="32" t="inlineStr">
        <is>
          <t>Monthly</t>
        </is>
      </c>
      <c r="H29" s="32" t="inlineStr">
        <is>
          <t>%</t>
        </is>
      </c>
      <c r="I29" s="33" t="inlineStr">
        <is>
          <t>Higher</t>
        </is>
      </c>
      <c r="J29" s="35" t="n">
        <v>0.3</v>
      </c>
      <c r="K29" s="35" t="n">
        <v>0.2</v>
      </c>
      <c r="L29" s="32" t="inlineStr">
        <is>
          <t>Average</t>
        </is>
      </c>
      <c r="M29" s="30" t="inlineStr">
        <is>
          <t>25–45% for consumables, far lower for a considered one-off purchase. Judge it against your own trend before you judge it against anyone else's.</t>
        </is>
      </c>
    </row>
    <row r="30" ht="24" customHeight="1">
      <c r="B30" s="36" t="n"/>
      <c r="C30" s="36" t="n"/>
      <c r="D30" s="36" t="n"/>
      <c r="E30" s="36" t="n"/>
      <c r="F30" s="37" t="n"/>
      <c r="G30" s="36" t="n"/>
      <c r="H30" s="36" t="n"/>
      <c r="I30" s="36" t="n"/>
      <c r="J30" s="37" t="n"/>
      <c r="K30" s="37" t="n"/>
      <c r="L30" s="36" t="n"/>
      <c r="M30" s="36" t="n"/>
    </row>
    <row r="31" ht="24" customHeight="1">
      <c r="B31" s="36" t="n"/>
      <c r="C31" s="36" t="n"/>
      <c r="D31" s="36" t="n"/>
      <c r="E31" s="36" t="n"/>
      <c r="F31" s="37" t="n"/>
      <c r="G31" s="36" t="n"/>
      <c r="H31" s="36" t="n"/>
      <c r="I31" s="36" t="n"/>
      <c r="J31" s="37" t="n"/>
      <c r="K31" s="37" t="n"/>
      <c r="L31" s="36" t="n"/>
      <c r="M31" s="36" t="n"/>
    </row>
    <row r="32" ht="19.5" customHeight="1">
      <c r="B32" s="26" t="inlineStr">
        <is>
          <t>COST OF SELLING</t>
        </is>
      </c>
      <c r="C32" s="27" t="n"/>
      <c r="D32" s="27" t="n"/>
      <c r="E32" s="27" t="n"/>
      <c r="F32" s="27" t="n"/>
      <c r="G32" s="27" t="n"/>
      <c r="H32" s="27" t="n"/>
      <c r="I32" s="27" t="n"/>
      <c r="J32" s="27" t="n"/>
      <c r="K32" s="27" t="n"/>
      <c r="L32" s="27" t="n"/>
      <c r="M32" s="27" t="n"/>
    </row>
    <row r="33" ht="46" customHeight="1">
      <c r="B33" s="28" t="inlineStr">
        <is>
          <t>Marketing efficiency ratio</t>
        </is>
      </c>
      <c r="C33" s="29" t="inlineStr">
        <is>
          <t>Total revenue for every pound of advertising.</t>
        </is>
      </c>
      <c r="D33" s="29" t="inlineStr">
        <is>
          <t>Total revenue ÷ total advertising spend</t>
        </is>
      </c>
      <c r="E33" s="30" t="inlineStr">
        <is>
          <t>Profit and loss, and ad accounts</t>
        </is>
      </c>
      <c r="F33" s="31" t="inlineStr">
        <is>
          <t>You</t>
        </is>
      </c>
      <c r="G33" s="32" t="inlineStr">
        <is>
          <t>Monthly</t>
        </is>
      </c>
      <c r="H33" s="32" t="inlineStr">
        <is>
          <t>x</t>
        </is>
      </c>
      <c r="I33" s="33" t="inlineStr">
        <is>
          <t>Higher</t>
        </is>
      </c>
      <c r="J33" s="39" t="n">
        <v>4</v>
      </c>
      <c r="K33" s="39" t="n">
        <v>3</v>
      </c>
      <c r="L33" s="32" t="inlineStr">
        <is>
          <t>Average</t>
        </is>
      </c>
      <c r="M33" s="30" t="inlineStr">
        <is>
          <t>4–6 for most brands. Unlike the ROAS a platform reports, this cannot be inflated by attribution, which is why it is the one to hold people to.</t>
        </is>
      </c>
    </row>
    <row r="34" ht="46" customHeight="1">
      <c r="B34" s="28" t="inlineStr">
        <is>
          <t>Fulfilment cost per order</t>
        </is>
      </c>
      <c r="C34" s="29" t="inlineStr">
        <is>
          <t>What it costs to get one order out of the door.</t>
        </is>
      </c>
      <c r="D34" s="29" t="inlineStr">
        <is>
          <t>Pick, pack, postage and packaging ÷ orders shipped</t>
        </is>
      </c>
      <c r="E34" s="30" t="inlineStr">
        <is>
          <t>Profit and loss, and third-party logistics invoices</t>
        </is>
      </c>
      <c r="F34" s="31" t="inlineStr">
        <is>
          <t>You</t>
        </is>
      </c>
      <c r="G34" s="32" t="inlineStr">
        <is>
          <t>Monthly</t>
        </is>
      </c>
      <c r="H34" s="32" t="inlineStr">
        <is>
          <t>£</t>
        </is>
      </c>
      <c r="I34" s="33" t="inlineStr">
        <is>
          <t>Lower</t>
        </is>
      </c>
      <c r="J34" s="34" t="n"/>
      <c r="K34" s="34" t="n"/>
      <c r="L34" s="32" t="inlineStr">
        <is>
          <t>Average</t>
        </is>
      </c>
      <c r="M34" s="30" t="inlineStr">
        <is>
          <t>Your number, but it should fall as volume rises. If it does not, the process is not scaling and no amount of extra volume will fix it.</t>
        </is>
      </c>
    </row>
    <row r="35" ht="46" customHeight="1">
      <c r="B35" s="28" t="inlineStr">
        <is>
          <t>Return rate %</t>
        </is>
      </c>
      <c r="C35" s="29" t="inlineStr">
        <is>
          <t>How often what you sell comes back.</t>
        </is>
      </c>
      <c r="D35" s="29" t="inlineStr">
        <is>
          <t>Orders returned ÷ orders shipped</t>
        </is>
      </c>
      <c r="E35" s="30" t="inlineStr">
        <is>
          <t>Store platform</t>
        </is>
      </c>
      <c r="F35" s="31" t="inlineStr">
        <is>
          <t>You</t>
        </is>
      </c>
      <c r="G35" s="32" t="inlineStr">
        <is>
          <t>Monthly</t>
        </is>
      </c>
      <c r="H35" s="32" t="inlineStr">
        <is>
          <t>%</t>
        </is>
      </c>
      <c r="I35" s="33" t="inlineStr">
        <is>
          <t>Lower</t>
        </is>
      </c>
      <c r="J35" s="35" t="n">
        <v>0.05</v>
      </c>
      <c r="K35" s="35" t="n">
        <v>0.1</v>
      </c>
      <c r="L35" s="32" t="inlineStr">
        <is>
          <t>Average</t>
        </is>
      </c>
      <c r="M35" s="30" t="inlineStr">
        <is>
          <t>3–8% depending on category, and apparel runs far higher. A rise is nearly always description, sizing or quality — very rarely the customer.</t>
        </is>
      </c>
    </row>
    <row r="36" ht="46" customHeight="1">
      <c r="B36" s="28" t="inlineStr">
        <is>
          <t>Ad spend % of revenue</t>
        </is>
      </c>
      <c r="C36" s="29" t="inlineStr">
        <is>
          <t>How much of every sale goes on winning it.</t>
        </is>
      </c>
      <c r="D36" s="29" t="inlineStr">
        <is>
          <t>Total advertising spend ÷ Revenue</t>
        </is>
      </c>
      <c r="E36" s="30" t="inlineStr">
        <is>
          <t>Ad accounts and profit and loss</t>
        </is>
      </c>
      <c r="F36" s="31" t="inlineStr">
        <is>
          <t>You</t>
        </is>
      </c>
      <c r="G36" s="32" t="inlineStr">
        <is>
          <t>Monthly</t>
        </is>
      </c>
      <c r="H36" s="32" t="inlineStr">
        <is>
          <t>%</t>
        </is>
      </c>
      <c r="I36" s="33" t="inlineStr">
        <is>
          <t>Lower</t>
        </is>
      </c>
      <c r="J36" s="35" t="n">
        <v>0.2</v>
      </c>
      <c r="K36" s="35" t="n">
        <v>0.28</v>
      </c>
      <c r="L36" s="32" t="inlineStr">
        <is>
          <t>Average</t>
        </is>
      </c>
      <c r="M36" s="30" t="inlineStr">
        <is>
          <t>15–25% for a brand that is growing. Read it with the efficiency ratio and contribution margin — alone it says nothing about whether the spend works.</t>
        </is>
      </c>
    </row>
    <row r="37" ht="24" customHeight="1">
      <c r="B37" s="36" t="n"/>
      <c r="C37" s="36" t="n"/>
      <c r="D37" s="36" t="n"/>
      <c r="E37" s="36" t="n"/>
      <c r="F37" s="37" t="n"/>
      <c r="G37" s="36" t="n"/>
      <c r="H37" s="36" t="n"/>
      <c r="I37" s="36" t="n"/>
      <c r="J37" s="37" t="n"/>
      <c r="K37" s="37" t="n"/>
      <c r="L37" s="36" t="n"/>
      <c r="M37" s="36" t="n"/>
    </row>
    <row r="38" ht="24" customHeight="1">
      <c r="B38" s="36" t="n"/>
      <c r="C38" s="36" t="n"/>
      <c r="D38" s="36" t="n"/>
      <c r="E38" s="36" t="n"/>
      <c r="F38" s="37" t="n"/>
      <c r="G38" s="36" t="n"/>
      <c r="H38" s="36" t="n"/>
      <c r="I38" s="36" t="n"/>
      <c r="J38" s="37" t="n"/>
      <c r="K38" s="37" t="n"/>
      <c r="L38" s="36" t="n"/>
      <c r="M38" s="36" t="n"/>
    </row>
  </sheetData>
  <mergeCells count="8">
    <mergeCell ref="B6:M6"/>
    <mergeCell ref="B2:M2"/>
    <mergeCell ref="B11:M11"/>
    <mergeCell ref="B25:M25"/>
    <mergeCell ref="B3:M3"/>
    <mergeCell ref="B8:M8"/>
    <mergeCell ref="B32:M32"/>
    <mergeCell ref="B18:M18"/>
  </mergeCells>
  <dataValidations count="4">
    <dataValidation sqref="I12 I13 I14 I15 I16 I17 I19 I20 I21 I22 I23 I24 I26 I27 I28 I29 I30 I31 I33 I34 I35 I36 I37 I38" showDropDown="0" showInputMessage="0" showErrorMessage="0" allowBlank="1" type="list">
      <formula1>"Higher,Lower"</formula1>
    </dataValidation>
    <dataValidation sqref="G12 G13 G14 G15 G16 G17 G19 G20 G21 G22 G23 G24 G26 G27 G28 G29 G30 G31 G33 G34 G35 G36 G37 G38" showDropDown="0" showInputMessage="0" showErrorMessage="0" allowBlank="1" type="list">
      <formula1>"Monthly,Quarterly,Weekly"</formula1>
    </dataValidation>
    <dataValidation sqref="H12 H13 H14 H15 H16 H17 H19 H20 H21 H22 H23 H24 H26 H27 H28 H29 H30 H31 H33 H34 H35 H36 H37 H38" showDropDown="0" showInputMessage="0" showErrorMessage="0" allowBlank="1" type="list">
      <formula1>"£,%,days,x,#"</formula1>
    </dataValidation>
    <dataValidation sqref="L12 L13 L14 L15 L16 L17 L19 L20 L21 L22 L23 L24 L26 L27 L28 L29 L30 L31 L33 L34 L35 L36 L37 L38" showDropDown="0" showInputMessage="0" showErrorMessage="0" allowBlank="1" type="list">
      <formula1>"Total,Average,Latest"</formula1>
    </dataValidation>
  </dataValidations>
  <pageMargins left="0.75" right="0.75" top="1" bottom="1" header="0.5" footer="0.5"/>
  <pageSetup orientation="landscape" fitToWidth="1"/>
</worksheet>
</file>

<file path=xl/worksheets/sheet3.xml><?xml version="1.0" encoding="utf-8"?>
<worksheet xmlns="http://schemas.openxmlformats.org/spreadsheetml/2006/main">
  <sheetPr>
    <tabColor rgb="001E3B8B"/>
    <outlinePr summaryBelow="1" summaryRight="1"/>
    <pageSetUpPr fitToPage="1"/>
  </sheetPr>
  <dimension ref="B2:Q38"/>
  <sheetViews>
    <sheetView showGridLines="0" workbookViewId="0">
      <pane xSplit="3" ySplit="10" topLeftCell="D11" activePane="bottomRight" state="frozen"/>
      <selection pane="topRight"/>
      <selection pane="bottomLeft"/>
      <selection pane="bottomRight" activeCell="A1" sqref="A1"/>
    </sheetView>
  </sheetViews>
  <sheetFormatPr baseColWidth="8" defaultRowHeight="15"/>
  <cols>
    <col width="2" customWidth="1" min="1" max="1"/>
    <col width="30" customWidth="1" min="2" max="2"/>
    <col width="8" customWidth="1" min="3" max="3"/>
    <col width="10.5" customWidth="1" min="4" max="4"/>
    <col width="10.5" customWidth="1" min="5" max="5"/>
    <col width="10.5" customWidth="1" min="6" max="6"/>
    <col width="10.5" customWidth="1" min="7" max="7"/>
    <col width="10.5" customWidth="1" min="8" max="8"/>
    <col width="10.5" customWidth="1" min="9" max="9"/>
    <col width="10.5" customWidth="1" min="10" max="10"/>
    <col width="10.5" customWidth="1" min="11" max="11"/>
    <col width="10.5" customWidth="1" min="12" max="12"/>
    <col width="10.5" customWidth="1" min="13" max="13"/>
    <col width="10.5" customWidth="1" min="14" max="14"/>
    <col width="10.5" customWidth="1" min="15" max="15"/>
    <col width="13" customWidth="1" min="16" max="16"/>
    <col width="52" customWidth="1" min="17" max="17"/>
  </cols>
  <sheetData>
    <row r="1" ht="8" customHeight="1"/>
    <row r="2" ht="22.05" customHeight="1">
      <c r="B2" s="1" t="inlineStr">
        <is>
          <t>Tracker</t>
        </is>
      </c>
    </row>
    <row r="3" ht="15" customHeight="1">
      <c r="B3" s="2" t="inlineStr">
        <is>
          <t>One figure per metric per month. Nothing else to do here.</t>
        </is>
      </c>
    </row>
    <row r="4" ht="3" customHeight="1">
      <c r="B4" s="3" t="n"/>
      <c r="C4" s="3" t="n"/>
      <c r="D4" s="3" t="n"/>
      <c r="E4" s="3" t="n"/>
      <c r="F4" s="3" t="n"/>
      <c r="G4" s="3" t="n"/>
      <c r="H4" s="3" t="n"/>
      <c r="I4" s="3" t="n"/>
      <c r="J4" s="3" t="n"/>
      <c r="K4" s="3" t="n"/>
      <c r="L4" s="3" t="n"/>
      <c r="M4" s="3" t="n"/>
      <c r="N4" s="3" t="n"/>
      <c r="O4" s="3" t="n"/>
      <c r="P4" s="3" t="n"/>
      <c r="Q4" s="3" t="n"/>
    </row>
    <row r="6" ht="30" customHeight="1">
      <c r="B6" s="17" t="inlineStr">
        <is>
          <t>The columns label themselves from the first month of your financial year, set on the Guide. Enter the month's figure in the right column and leave the rest blank — every calculation ignores an empty cell rather than treating it as nought.</t>
        </is>
      </c>
    </row>
    <row r="8" ht="20" customHeight="1">
      <c r="B8" s="10" t="inlineStr">
        <is>
          <t>Percentages go in as percentages: type 52% or 0.52, not 52. The bar behind each row is scaled to that row on its own, so it shows the shape of the year, not the size of the number.</t>
        </is>
      </c>
    </row>
    <row r="10" ht="26" customHeight="1">
      <c r="B10" s="25" t="inlineStr">
        <is>
          <t>KPI</t>
        </is>
      </c>
      <c r="C10" s="25" t="inlineStr">
        <is>
          <t>Unit</t>
        </is>
      </c>
      <c r="D10" s="40">
        <f>EDATE(FY_Start,0)</f>
        <v/>
      </c>
      <c r="E10" s="40">
        <f>EDATE(FY_Start,1)</f>
        <v/>
      </c>
      <c r="F10" s="40">
        <f>EDATE(FY_Start,2)</f>
        <v/>
      </c>
      <c r="G10" s="40">
        <f>EDATE(FY_Start,3)</f>
        <v/>
      </c>
      <c r="H10" s="40">
        <f>EDATE(FY_Start,4)</f>
        <v/>
      </c>
      <c r="I10" s="40">
        <f>EDATE(FY_Start,5)</f>
        <v/>
      </c>
      <c r="J10" s="40">
        <f>EDATE(FY_Start,6)</f>
        <v/>
      </c>
      <c r="K10" s="40">
        <f>EDATE(FY_Start,7)</f>
        <v/>
      </c>
      <c r="L10" s="40">
        <f>EDATE(FY_Start,8)</f>
        <v/>
      </c>
      <c r="M10" s="40">
        <f>EDATE(FY_Start,9)</f>
        <v/>
      </c>
      <c r="N10" s="40">
        <f>EDATE(FY_Start,10)</f>
        <v/>
      </c>
      <c r="O10" s="40">
        <f>EDATE(FY_Start,11)</f>
        <v/>
      </c>
      <c r="P10" s="25" t="inlineStr">
        <is>
          <t>Year figure</t>
        </is>
      </c>
      <c r="Q10" s="25" t="inlineStr">
        <is>
          <t>What happened, and what you did about it</t>
        </is>
      </c>
    </row>
    <row r="11" ht="19.5" customHeight="1">
      <c r="B11" s="26" t="inlineStr">
        <is>
          <t>PROFIT</t>
        </is>
      </c>
      <c r="C11" s="27" t="n"/>
      <c r="D11" s="27" t="n"/>
      <c r="E11" s="27" t="n"/>
      <c r="F11" s="27" t="n"/>
      <c r="G11" s="27" t="n"/>
      <c r="H11" s="27" t="n"/>
      <c r="I11" s="27" t="n"/>
      <c r="J11" s="27" t="n"/>
      <c r="K11" s="27" t="n"/>
      <c r="L11" s="27" t="n"/>
      <c r="M11" s="27" t="n"/>
      <c r="N11" s="27" t="n"/>
      <c r="O11" s="27" t="n"/>
      <c r="P11" s="27" t="n"/>
      <c r="Q11" s="27" t="n"/>
    </row>
    <row r="12" ht="22" customHeight="1">
      <c r="B12" s="28" t="inlineStr">
        <is>
          <t>Revenue</t>
        </is>
      </c>
      <c r="C12" s="32">
        <f>IF('KPI definitions'!H12="","",'KPI definitions'!H12)</f>
        <v/>
      </c>
      <c r="D12" s="41" t="n"/>
      <c r="E12" s="41" t="n"/>
      <c r="F12" s="41" t="n"/>
      <c r="G12" s="41" t="n"/>
      <c r="H12" s="41" t="n"/>
      <c r="I12" s="41" t="n"/>
      <c r="J12" s="41" t="n"/>
      <c r="K12" s="41" t="n"/>
      <c r="L12" s="41" t="n"/>
      <c r="M12" s="41" t="n"/>
      <c r="N12" s="41" t="n"/>
      <c r="O12" s="41" t="n"/>
      <c r="P12" s="42">
        <f>IF(COUNT(D12:O12)=0,"",IF('KPI definitions'!L12="Total",SUM(D12:O12),IF('KPI definitions'!L12="Average",AVERAGE(D12:O12),LOOKUP(9.99999999999999E+307,D12:O12))))</f>
        <v/>
      </c>
      <c r="Q12" s="29" t="n"/>
    </row>
    <row r="13" ht="22" customHeight="1">
      <c r="B13" s="28" t="inlineStr">
        <is>
          <t>Gross margin %</t>
        </is>
      </c>
      <c r="C13" s="32">
        <f>IF('KPI definitions'!H13="","",'KPI definitions'!H13)</f>
        <v/>
      </c>
      <c r="D13" s="43" t="n"/>
      <c r="E13" s="43" t="n"/>
      <c r="F13" s="43" t="n"/>
      <c r="G13" s="43" t="n"/>
      <c r="H13" s="43" t="n"/>
      <c r="I13" s="43" t="n"/>
      <c r="J13" s="43" t="n"/>
      <c r="K13" s="43" t="n"/>
      <c r="L13" s="43" t="n"/>
      <c r="M13" s="43" t="n"/>
      <c r="N13" s="43" t="n"/>
      <c r="O13" s="43" t="n"/>
      <c r="P13" s="44">
        <f>IF(COUNT(D13:O13)=0,"",IF('KPI definitions'!L13="Total",SUM(D13:O13),IF('KPI definitions'!L13="Average",AVERAGE(D13:O13),LOOKUP(9.99999999999999E+307,D13:O13))))</f>
        <v/>
      </c>
      <c r="Q13" s="29" t="n"/>
    </row>
    <row r="14" ht="22" customHeight="1">
      <c r="B14" s="28" t="inlineStr">
        <is>
          <t>Contribution margin %</t>
        </is>
      </c>
      <c r="C14" s="32">
        <f>IF('KPI definitions'!H14="","",'KPI definitions'!H14)</f>
        <v/>
      </c>
      <c r="D14" s="43" t="n"/>
      <c r="E14" s="43" t="n"/>
      <c r="F14" s="43" t="n"/>
      <c r="G14" s="43" t="n"/>
      <c r="H14" s="43" t="n"/>
      <c r="I14" s="43" t="n"/>
      <c r="J14" s="43" t="n"/>
      <c r="K14" s="43" t="n"/>
      <c r="L14" s="43" t="n"/>
      <c r="M14" s="43" t="n"/>
      <c r="N14" s="43" t="n"/>
      <c r="O14" s="43" t="n"/>
      <c r="P14" s="44">
        <f>IF(COUNT(D14:O14)=0,"",IF('KPI definitions'!L14="Total",SUM(D14:O14),IF('KPI definitions'!L14="Average",AVERAGE(D14:O14),LOOKUP(9.99999999999999E+307,D14:O14))))</f>
        <v/>
      </c>
      <c r="Q14" s="29" t="n"/>
    </row>
    <row r="15" ht="22" customHeight="1">
      <c r="B15" s="28" t="inlineStr">
        <is>
          <t>Net profit margin %</t>
        </is>
      </c>
      <c r="C15" s="32">
        <f>IF('KPI definitions'!H15="","",'KPI definitions'!H15)</f>
        <v/>
      </c>
      <c r="D15" s="43" t="n"/>
      <c r="E15" s="43" t="n"/>
      <c r="F15" s="43" t="n"/>
      <c r="G15" s="43" t="n"/>
      <c r="H15" s="43" t="n"/>
      <c r="I15" s="43" t="n"/>
      <c r="J15" s="43" t="n"/>
      <c r="K15" s="43" t="n"/>
      <c r="L15" s="43" t="n"/>
      <c r="M15" s="43" t="n"/>
      <c r="N15" s="43" t="n"/>
      <c r="O15" s="43" t="n"/>
      <c r="P15" s="44">
        <f>IF(COUNT(D15:O15)=0,"",IF('KPI definitions'!L15="Total",SUM(D15:O15),IF('KPI definitions'!L15="Average",AVERAGE(D15:O15),LOOKUP(9.99999999999999E+307,D15:O15))))</f>
        <v/>
      </c>
      <c r="Q15" s="29" t="n"/>
    </row>
    <row r="16" ht="22" customHeight="1">
      <c r="B16" s="45" t="n"/>
      <c r="C16" s="32">
        <f>IF('KPI definitions'!H16="","",'KPI definitions'!H16)</f>
        <v/>
      </c>
      <c r="D16" s="46" t="n"/>
      <c r="E16" s="46" t="n"/>
      <c r="F16" s="46" t="n"/>
      <c r="G16" s="46" t="n"/>
      <c r="H16" s="46" t="n"/>
      <c r="I16" s="46" t="n"/>
      <c r="J16" s="46" t="n"/>
      <c r="K16" s="46" t="n"/>
      <c r="L16" s="46" t="n"/>
      <c r="M16" s="46" t="n"/>
      <c r="N16" s="46" t="n"/>
      <c r="O16" s="46" t="n"/>
      <c r="P16" s="47">
        <f>IF(COUNT(D16:O16)=0,"",IF('KPI definitions'!L16="Total",SUM(D16:O16),IF('KPI definitions'!L16="Average",AVERAGE(D16:O16),LOOKUP(9.99999999999999E+307,D16:O16))))</f>
        <v/>
      </c>
      <c r="Q16" s="29" t="n"/>
    </row>
    <row r="17" ht="22" customHeight="1">
      <c r="B17" s="45" t="n"/>
      <c r="C17" s="32">
        <f>IF('KPI definitions'!H17="","",'KPI definitions'!H17)</f>
        <v/>
      </c>
      <c r="D17" s="46" t="n"/>
      <c r="E17" s="46" t="n"/>
      <c r="F17" s="46" t="n"/>
      <c r="G17" s="46" t="n"/>
      <c r="H17" s="46" t="n"/>
      <c r="I17" s="46" t="n"/>
      <c r="J17" s="46" t="n"/>
      <c r="K17" s="46" t="n"/>
      <c r="L17" s="46" t="n"/>
      <c r="M17" s="46" t="n"/>
      <c r="N17" s="46" t="n"/>
      <c r="O17" s="46" t="n"/>
      <c r="P17" s="47">
        <f>IF(COUNT(D17:O17)=0,"",IF('KPI definitions'!L17="Total",SUM(D17:O17),IF('KPI definitions'!L17="Average",AVERAGE(D17:O17),LOOKUP(9.99999999999999E+307,D17:O17))))</f>
        <v/>
      </c>
      <c r="Q17" s="29" t="n"/>
    </row>
    <row r="18" ht="19.5" customHeight="1">
      <c r="B18" s="26" t="inlineStr">
        <is>
          <t>CASH &amp; STOCK</t>
        </is>
      </c>
      <c r="C18" s="27" t="n"/>
      <c r="D18" s="27" t="n"/>
      <c r="E18" s="27" t="n"/>
      <c r="F18" s="27" t="n"/>
      <c r="G18" s="27" t="n"/>
      <c r="H18" s="27" t="n"/>
      <c r="I18" s="27" t="n"/>
      <c r="J18" s="27" t="n"/>
      <c r="K18" s="27" t="n"/>
      <c r="L18" s="27" t="n"/>
      <c r="M18" s="27" t="n"/>
      <c r="N18" s="27" t="n"/>
      <c r="O18" s="27" t="n"/>
      <c r="P18" s="27" t="n"/>
      <c r="Q18" s="27" t="n"/>
    </row>
    <row r="19" ht="22" customHeight="1">
      <c r="B19" s="28" t="inlineStr">
        <is>
          <t>Cash balance</t>
        </is>
      </c>
      <c r="C19" s="32">
        <f>IF('KPI definitions'!H19="","",'KPI definitions'!H19)</f>
        <v/>
      </c>
      <c r="D19" s="41" t="n"/>
      <c r="E19" s="41" t="n"/>
      <c r="F19" s="41" t="n"/>
      <c r="G19" s="41" t="n"/>
      <c r="H19" s="41" t="n"/>
      <c r="I19" s="41" t="n"/>
      <c r="J19" s="41" t="n"/>
      <c r="K19" s="41" t="n"/>
      <c r="L19" s="41" t="n"/>
      <c r="M19" s="41" t="n"/>
      <c r="N19" s="41" t="n"/>
      <c r="O19" s="41" t="n"/>
      <c r="P19" s="42">
        <f>IF(COUNT(D19:O19)=0,"",IF('KPI definitions'!L19="Total",SUM(D19:O19),IF('KPI definitions'!L19="Average",AVERAGE(D19:O19),LOOKUP(9.99999999999999E+307,D19:O19))))</f>
        <v/>
      </c>
      <c r="Q19" s="29" t="n"/>
    </row>
    <row r="20" ht="22" customHeight="1">
      <c r="B20" s="28" t="inlineStr">
        <is>
          <t>Cash conversion cycle</t>
        </is>
      </c>
      <c r="C20" s="32">
        <f>IF('KPI definitions'!H20="","",'KPI definitions'!H20)</f>
        <v/>
      </c>
      <c r="D20" s="48" t="n"/>
      <c r="E20" s="48" t="n"/>
      <c r="F20" s="48" t="n"/>
      <c r="G20" s="48" t="n"/>
      <c r="H20" s="48" t="n"/>
      <c r="I20" s="48" t="n"/>
      <c r="J20" s="48" t="n"/>
      <c r="K20" s="48" t="n"/>
      <c r="L20" s="48" t="n"/>
      <c r="M20" s="48" t="n"/>
      <c r="N20" s="48" t="n"/>
      <c r="O20" s="48" t="n"/>
      <c r="P20" s="49">
        <f>IF(COUNT(D20:O20)=0,"",IF('KPI definitions'!L20="Total",SUM(D20:O20),IF('KPI definitions'!L20="Average",AVERAGE(D20:O20),LOOKUP(9.99999999999999E+307,D20:O20))))</f>
        <v/>
      </c>
      <c r="Q20" s="29" t="n"/>
    </row>
    <row r="21" ht="22" customHeight="1">
      <c r="B21" s="28" t="inlineStr">
        <is>
          <t>Inventory turnover</t>
        </is>
      </c>
      <c r="C21" s="32">
        <f>IF('KPI definitions'!H21="","",'KPI definitions'!H21)</f>
        <v/>
      </c>
      <c r="D21" s="50" t="n"/>
      <c r="E21" s="50" t="n"/>
      <c r="F21" s="50" t="n"/>
      <c r="G21" s="50" t="n"/>
      <c r="H21" s="50" t="n"/>
      <c r="I21" s="50" t="n"/>
      <c r="J21" s="50" t="n"/>
      <c r="K21" s="50" t="n"/>
      <c r="L21" s="50" t="n"/>
      <c r="M21" s="50" t="n"/>
      <c r="N21" s="50" t="n"/>
      <c r="O21" s="50" t="n"/>
      <c r="P21" s="51">
        <f>IF(COUNT(D21:O21)=0,"",IF('KPI definitions'!L21="Total",SUM(D21:O21),IF('KPI definitions'!L21="Average",AVERAGE(D21:O21),LOOKUP(9.99999999999999E+307,D21:O21))))</f>
        <v/>
      </c>
      <c r="Q21" s="29" t="n"/>
    </row>
    <row r="22" ht="22" customHeight="1">
      <c r="B22" s="28" t="inlineStr">
        <is>
          <t>Slow and dead stock %</t>
        </is>
      </c>
      <c r="C22" s="32">
        <f>IF('KPI definitions'!H22="","",'KPI definitions'!H22)</f>
        <v/>
      </c>
      <c r="D22" s="43" t="n"/>
      <c r="E22" s="43" t="n"/>
      <c r="F22" s="43" t="n"/>
      <c r="G22" s="43" t="n"/>
      <c r="H22" s="43" t="n"/>
      <c r="I22" s="43" t="n"/>
      <c r="J22" s="43" t="n"/>
      <c r="K22" s="43" t="n"/>
      <c r="L22" s="43" t="n"/>
      <c r="M22" s="43" t="n"/>
      <c r="N22" s="43" t="n"/>
      <c r="O22" s="43" t="n"/>
      <c r="P22" s="44">
        <f>IF(COUNT(D22:O22)=0,"",IF('KPI definitions'!L22="Total",SUM(D22:O22),IF('KPI definitions'!L22="Average",AVERAGE(D22:O22),LOOKUP(9.99999999999999E+307,D22:O22))))</f>
        <v/>
      </c>
      <c r="Q22" s="29" t="n"/>
    </row>
    <row r="23" ht="22" customHeight="1">
      <c r="B23" s="45" t="n"/>
      <c r="C23" s="32">
        <f>IF('KPI definitions'!H23="","",'KPI definitions'!H23)</f>
        <v/>
      </c>
      <c r="D23" s="46" t="n"/>
      <c r="E23" s="46" t="n"/>
      <c r="F23" s="46" t="n"/>
      <c r="G23" s="46" t="n"/>
      <c r="H23" s="46" t="n"/>
      <c r="I23" s="46" t="n"/>
      <c r="J23" s="46" t="n"/>
      <c r="K23" s="46" t="n"/>
      <c r="L23" s="46" t="n"/>
      <c r="M23" s="46" t="n"/>
      <c r="N23" s="46" t="n"/>
      <c r="O23" s="46" t="n"/>
      <c r="P23" s="47">
        <f>IF(COUNT(D23:O23)=0,"",IF('KPI definitions'!L23="Total",SUM(D23:O23),IF('KPI definitions'!L23="Average",AVERAGE(D23:O23),LOOKUP(9.99999999999999E+307,D23:O23))))</f>
        <v/>
      </c>
      <c r="Q23" s="29" t="n"/>
    </row>
    <row r="24" ht="22" customHeight="1">
      <c r="B24" s="45" t="n"/>
      <c r="C24" s="32">
        <f>IF('KPI definitions'!H24="","",'KPI definitions'!H24)</f>
        <v/>
      </c>
      <c r="D24" s="46" t="n"/>
      <c r="E24" s="46" t="n"/>
      <c r="F24" s="46" t="n"/>
      <c r="G24" s="46" t="n"/>
      <c r="H24" s="46" t="n"/>
      <c r="I24" s="46" t="n"/>
      <c r="J24" s="46" t="n"/>
      <c r="K24" s="46" t="n"/>
      <c r="L24" s="46" t="n"/>
      <c r="M24" s="46" t="n"/>
      <c r="N24" s="46" t="n"/>
      <c r="O24" s="46" t="n"/>
      <c r="P24" s="47">
        <f>IF(COUNT(D24:O24)=0,"",IF('KPI definitions'!L24="Total",SUM(D24:O24),IF('KPI definitions'!L24="Average",AVERAGE(D24:O24),LOOKUP(9.99999999999999E+307,D24:O24))))</f>
        <v/>
      </c>
      <c r="Q24" s="29" t="n"/>
    </row>
    <row r="25" ht="19.5" customHeight="1">
      <c r="B25" s="26" t="inlineStr">
        <is>
          <t>CUSTOMERS</t>
        </is>
      </c>
      <c r="C25" s="27" t="n"/>
      <c r="D25" s="27" t="n"/>
      <c r="E25" s="27" t="n"/>
      <c r="F25" s="27" t="n"/>
      <c r="G25" s="27" t="n"/>
      <c r="H25" s="27" t="n"/>
      <c r="I25" s="27" t="n"/>
      <c r="J25" s="27" t="n"/>
      <c r="K25" s="27" t="n"/>
      <c r="L25" s="27" t="n"/>
      <c r="M25" s="27" t="n"/>
      <c r="N25" s="27" t="n"/>
      <c r="O25" s="27" t="n"/>
      <c r="P25" s="27" t="n"/>
      <c r="Q25" s="27" t="n"/>
    </row>
    <row r="26" ht="22" customHeight="1">
      <c r="B26" s="28" t="inlineStr">
        <is>
          <t>Average order value</t>
        </is>
      </c>
      <c r="C26" s="32">
        <f>IF('KPI definitions'!H26="","",'KPI definitions'!H26)</f>
        <v/>
      </c>
      <c r="D26" s="41" t="n"/>
      <c r="E26" s="41" t="n"/>
      <c r="F26" s="41" t="n"/>
      <c r="G26" s="41" t="n"/>
      <c r="H26" s="41" t="n"/>
      <c r="I26" s="41" t="n"/>
      <c r="J26" s="41" t="n"/>
      <c r="K26" s="41" t="n"/>
      <c r="L26" s="41" t="n"/>
      <c r="M26" s="41" t="n"/>
      <c r="N26" s="41" t="n"/>
      <c r="O26" s="41" t="n"/>
      <c r="P26" s="42">
        <f>IF(COUNT(D26:O26)=0,"",IF('KPI definitions'!L26="Total",SUM(D26:O26),IF('KPI definitions'!L26="Average",AVERAGE(D26:O26),LOOKUP(9.99999999999999E+307,D26:O26))))</f>
        <v/>
      </c>
      <c r="Q26" s="29" t="n"/>
    </row>
    <row r="27" ht="22" customHeight="1">
      <c r="B27" s="28" t="inlineStr">
        <is>
          <t>Customer acquisition cost</t>
        </is>
      </c>
      <c r="C27" s="32">
        <f>IF('KPI definitions'!H27="","",'KPI definitions'!H27)</f>
        <v/>
      </c>
      <c r="D27" s="41" t="n"/>
      <c r="E27" s="41" t="n"/>
      <c r="F27" s="41" t="n"/>
      <c r="G27" s="41" t="n"/>
      <c r="H27" s="41" t="n"/>
      <c r="I27" s="41" t="n"/>
      <c r="J27" s="41" t="n"/>
      <c r="K27" s="41" t="n"/>
      <c r="L27" s="41" t="n"/>
      <c r="M27" s="41" t="n"/>
      <c r="N27" s="41" t="n"/>
      <c r="O27" s="41" t="n"/>
      <c r="P27" s="42">
        <f>IF(COUNT(D27:O27)=0,"",IF('KPI definitions'!L27="Total",SUM(D27:O27),IF('KPI definitions'!L27="Average",AVERAGE(D27:O27),LOOKUP(9.99999999999999E+307,D27:O27))))</f>
        <v/>
      </c>
      <c r="Q27" s="29" t="n"/>
    </row>
    <row r="28" ht="22" customHeight="1">
      <c r="B28" s="28" t="inlineStr">
        <is>
          <t>Lifetime value to CAC</t>
        </is>
      </c>
      <c r="C28" s="32">
        <f>IF('KPI definitions'!H28="","",'KPI definitions'!H28)</f>
        <v/>
      </c>
      <c r="D28" s="50" t="n"/>
      <c r="E28" s="50" t="n"/>
      <c r="F28" s="50" t="n"/>
      <c r="G28" s="50" t="n"/>
      <c r="H28" s="50" t="n"/>
      <c r="I28" s="50" t="n"/>
      <c r="J28" s="50" t="n"/>
      <c r="K28" s="50" t="n"/>
      <c r="L28" s="50" t="n"/>
      <c r="M28" s="50" t="n"/>
      <c r="N28" s="50" t="n"/>
      <c r="O28" s="50" t="n"/>
      <c r="P28" s="51">
        <f>IF(COUNT(D28:O28)=0,"",IF('KPI definitions'!L28="Total",SUM(D28:O28),IF('KPI definitions'!L28="Average",AVERAGE(D28:O28),LOOKUP(9.99999999999999E+307,D28:O28))))</f>
        <v/>
      </c>
      <c r="Q28" s="29" t="n"/>
    </row>
    <row r="29" ht="22" customHeight="1">
      <c r="B29" s="28" t="inlineStr">
        <is>
          <t>Repeat rate, 60 days %</t>
        </is>
      </c>
      <c r="C29" s="32">
        <f>IF('KPI definitions'!H29="","",'KPI definitions'!H29)</f>
        <v/>
      </c>
      <c r="D29" s="43" t="n"/>
      <c r="E29" s="43" t="n"/>
      <c r="F29" s="43" t="n"/>
      <c r="G29" s="43" t="n"/>
      <c r="H29" s="43" t="n"/>
      <c r="I29" s="43" t="n"/>
      <c r="J29" s="43" t="n"/>
      <c r="K29" s="43" t="n"/>
      <c r="L29" s="43" t="n"/>
      <c r="M29" s="43" t="n"/>
      <c r="N29" s="43" t="n"/>
      <c r="O29" s="43" t="n"/>
      <c r="P29" s="44">
        <f>IF(COUNT(D29:O29)=0,"",IF('KPI definitions'!L29="Total",SUM(D29:O29),IF('KPI definitions'!L29="Average",AVERAGE(D29:O29),LOOKUP(9.99999999999999E+307,D29:O29))))</f>
        <v/>
      </c>
      <c r="Q29" s="29" t="n"/>
    </row>
    <row r="30" ht="22" customHeight="1">
      <c r="B30" s="45" t="n"/>
      <c r="C30" s="32">
        <f>IF('KPI definitions'!H30="","",'KPI definitions'!H30)</f>
        <v/>
      </c>
      <c r="D30" s="46" t="n"/>
      <c r="E30" s="46" t="n"/>
      <c r="F30" s="46" t="n"/>
      <c r="G30" s="46" t="n"/>
      <c r="H30" s="46" t="n"/>
      <c r="I30" s="46" t="n"/>
      <c r="J30" s="46" t="n"/>
      <c r="K30" s="46" t="n"/>
      <c r="L30" s="46" t="n"/>
      <c r="M30" s="46" t="n"/>
      <c r="N30" s="46" t="n"/>
      <c r="O30" s="46" t="n"/>
      <c r="P30" s="47">
        <f>IF(COUNT(D30:O30)=0,"",IF('KPI definitions'!L30="Total",SUM(D30:O30),IF('KPI definitions'!L30="Average",AVERAGE(D30:O30),LOOKUP(9.99999999999999E+307,D30:O30))))</f>
        <v/>
      </c>
      <c r="Q30" s="29" t="n"/>
    </row>
    <row r="31" ht="22" customHeight="1">
      <c r="B31" s="45" t="n"/>
      <c r="C31" s="32">
        <f>IF('KPI definitions'!H31="","",'KPI definitions'!H31)</f>
        <v/>
      </c>
      <c r="D31" s="46" t="n"/>
      <c r="E31" s="46" t="n"/>
      <c r="F31" s="46" t="n"/>
      <c r="G31" s="46" t="n"/>
      <c r="H31" s="46" t="n"/>
      <c r="I31" s="46" t="n"/>
      <c r="J31" s="46" t="n"/>
      <c r="K31" s="46" t="n"/>
      <c r="L31" s="46" t="n"/>
      <c r="M31" s="46" t="n"/>
      <c r="N31" s="46" t="n"/>
      <c r="O31" s="46" t="n"/>
      <c r="P31" s="47">
        <f>IF(COUNT(D31:O31)=0,"",IF('KPI definitions'!L31="Total",SUM(D31:O31),IF('KPI definitions'!L31="Average",AVERAGE(D31:O31),LOOKUP(9.99999999999999E+307,D31:O31))))</f>
        <v/>
      </c>
      <c r="Q31" s="29" t="n"/>
    </row>
    <row r="32" ht="19.5" customHeight="1">
      <c r="B32" s="26" t="inlineStr">
        <is>
          <t>COST OF SELLING</t>
        </is>
      </c>
      <c r="C32" s="27" t="n"/>
      <c r="D32" s="27" t="n"/>
      <c r="E32" s="27" t="n"/>
      <c r="F32" s="27" t="n"/>
      <c r="G32" s="27" t="n"/>
      <c r="H32" s="27" t="n"/>
      <c r="I32" s="27" t="n"/>
      <c r="J32" s="27" t="n"/>
      <c r="K32" s="27" t="n"/>
      <c r="L32" s="27" t="n"/>
      <c r="M32" s="27" t="n"/>
      <c r="N32" s="27" t="n"/>
      <c r="O32" s="27" t="n"/>
      <c r="P32" s="27" t="n"/>
      <c r="Q32" s="27" t="n"/>
    </row>
    <row r="33" ht="22" customHeight="1">
      <c r="B33" s="28" t="inlineStr">
        <is>
          <t>Marketing efficiency ratio</t>
        </is>
      </c>
      <c r="C33" s="32">
        <f>IF('KPI definitions'!H33="","",'KPI definitions'!H33)</f>
        <v/>
      </c>
      <c r="D33" s="50" t="n"/>
      <c r="E33" s="50" t="n"/>
      <c r="F33" s="50" t="n"/>
      <c r="G33" s="50" t="n"/>
      <c r="H33" s="50" t="n"/>
      <c r="I33" s="50" t="n"/>
      <c r="J33" s="50" t="n"/>
      <c r="K33" s="50" t="n"/>
      <c r="L33" s="50" t="n"/>
      <c r="M33" s="50" t="n"/>
      <c r="N33" s="50" t="n"/>
      <c r="O33" s="50" t="n"/>
      <c r="P33" s="51">
        <f>IF(COUNT(D33:O33)=0,"",IF('KPI definitions'!L33="Total",SUM(D33:O33),IF('KPI definitions'!L33="Average",AVERAGE(D33:O33),LOOKUP(9.99999999999999E+307,D33:O33))))</f>
        <v/>
      </c>
      <c r="Q33" s="29" t="n"/>
    </row>
    <row r="34" ht="22" customHeight="1">
      <c r="B34" s="28" t="inlineStr">
        <is>
          <t>Fulfilment cost per order</t>
        </is>
      </c>
      <c r="C34" s="32">
        <f>IF('KPI definitions'!H34="","",'KPI definitions'!H34)</f>
        <v/>
      </c>
      <c r="D34" s="41" t="n"/>
      <c r="E34" s="41" t="n"/>
      <c r="F34" s="41" t="n"/>
      <c r="G34" s="41" t="n"/>
      <c r="H34" s="41" t="n"/>
      <c r="I34" s="41" t="n"/>
      <c r="J34" s="41" t="n"/>
      <c r="K34" s="41" t="n"/>
      <c r="L34" s="41" t="n"/>
      <c r="M34" s="41" t="n"/>
      <c r="N34" s="41" t="n"/>
      <c r="O34" s="41" t="n"/>
      <c r="P34" s="42">
        <f>IF(COUNT(D34:O34)=0,"",IF('KPI definitions'!L34="Total",SUM(D34:O34),IF('KPI definitions'!L34="Average",AVERAGE(D34:O34),LOOKUP(9.99999999999999E+307,D34:O34))))</f>
        <v/>
      </c>
      <c r="Q34" s="29" t="n"/>
    </row>
    <row r="35" ht="22" customHeight="1">
      <c r="B35" s="28" t="inlineStr">
        <is>
          <t>Return rate %</t>
        </is>
      </c>
      <c r="C35" s="32">
        <f>IF('KPI definitions'!H35="","",'KPI definitions'!H35)</f>
        <v/>
      </c>
      <c r="D35" s="43" t="n"/>
      <c r="E35" s="43" t="n"/>
      <c r="F35" s="43" t="n"/>
      <c r="G35" s="43" t="n"/>
      <c r="H35" s="43" t="n"/>
      <c r="I35" s="43" t="n"/>
      <c r="J35" s="43" t="n"/>
      <c r="K35" s="43" t="n"/>
      <c r="L35" s="43" t="n"/>
      <c r="M35" s="43" t="n"/>
      <c r="N35" s="43" t="n"/>
      <c r="O35" s="43" t="n"/>
      <c r="P35" s="44">
        <f>IF(COUNT(D35:O35)=0,"",IF('KPI definitions'!L35="Total",SUM(D35:O35),IF('KPI definitions'!L35="Average",AVERAGE(D35:O35),LOOKUP(9.99999999999999E+307,D35:O35))))</f>
        <v/>
      </c>
      <c r="Q35" s="29" t="n"/>
    </row>
    <row r="36" ht="22" customHeight="1">
      <c r="B36" s="28" t="inlineStr">
        <is>
          <t>Ad spend % of revenue</t>
        </is>
      </c>
      <c r="C36" s="32">
        <f>IF('KPI definitions'!H36="","",'KPI definitions'!H36)</f>
        <v/>
      </c>
      <c r="D36" s="43" t="n"/>
      <c r="E36" s="43" t="n"/>
      <c r="F36" s="43" t="n"/>
      <c r="G36" s="43" t="n"/>
      <c r="H36" s="43" t="n"/>
      <c r="I36" s="43" t="n"/>
      <c r="J36" s="43" t="n"/>
      <c r="K36" s="43" t="n"/>
      <c r="L36" s="43" t="n"/>
      <c r="M36" s="43" t="n"/>
      <c r="N36" s="43" t="n"/>
      <c r="O36" s="43" t="n"/>
      <c r="P36" s="44">
        <f>IF(COUNT(D36:O36)=0,"",IF('KPI definitions'!L36="Total",SUM(D36:O36),IF('KPI definitions'!L36="Average",AVERAGE(D36:O36),LOOKUP(9.99999999999999E+307,D36:O36))))</f>
        <v/>
      </c>
      <c r="Q36" s="29" t="n"/>
    </row>
    <row r="37" ht="22" customHeight="1">
      <c r="B37" s="45" t="n"/>
      <c r="C37" s="32">
        <f>IF('KPI definitions'!H37="","",'KPI definitions'!H37)</f>
        <v/>
      </c>
      <c r="D37" s="46" t="n"/>
      <c r="E37" s="46" t="n"/>
      <c r="F37" s="46" t="n"/>
      <c r="G37" s="46" t="n"/>
      <c r="H37" s="46" t="n"/>
      <c r="I37" s="46" t="n"/>
      <c r="J37" s="46" t="n"/>
      <c r="K37" s="46" t="n"/>
      <c r="L37" s="46" t="n"/>
      <c r="M37" s="46" t="n"/>
      <c r="N37" s="46" t="n"/>
      <c r="O37" s="46" t="n"/>
      <c r="P37" s="47">
        <f>IF(COUNT(D37:O37)=0,"",IF('KPI definitions'!L37="Total",SUM(D37:O37),IF('KPI definitions'!L37="Average",AVERAGE(D37:O37),LOOKUP(9.99999999999999E+307,D37:O37))))</f>
        <v/>
      </c>
      <c r="Q37" s="29" t="n"/>
    </row>
    <row r="38" ht="22" customHeight="1">
      <c r="B38" s="45" t="n"/>
      <c r="C38" s="32">
        <f>IF('KPI definitions'!H38="","",'KPI definitions'!H38)</f>
        <v/>
      </c>
      <c r="D38" s="46" t="n"/>
      <c r="E38" s="46" t="n"/>
      <c r="F38" s="46" t="n"/>
      <c r="G38" s="46" t="n"/>
      <c r="H38" s="46" t="n"/>
      <c r="I38" s="46" t="n"/>
      <c r="J38" s="46" t="n"/>
      <c r="K38" s="46" t="n"/>
      <c r="L38" s="46" t="n"/>
      <c r="M38" s="46" t="n"/>
      <c r="N38" s="46" t="n"/>
      <c r="O38" s="46" t="n"/>
      <c r="P38" s="47">
        <f>IF(COUNT(D38:O38)=0,"",IF('KPI definitions'!L38="Total",SUM(D38:O38),IF('KPI definitions'!L38="Average",AVERAGE(D38:O38),LOOKUP(9.99999999999999E+307,D38:O38))))</f>
        <v/>
      </c>
      <c r="Q38" s="29" t="n"/>
    </row>
  </sheetData>
  <mergeCells count="8">
    <mergeCell ref="B32:Q32"/>
    <mergeCell ref="B18:Q18"/>
    <mergeCell ref="B8:Q8"/>
    <mergeCell ref="B25:Q25"/>
    <mergeCell ref="B6:Q6"/>
    <mergeCell ref="B2:Q2"/>
    <mergeCell ref="B11:Q11"/>
    <mergeCell ref="B3:Q3"/>
  </mergeCells>
  <conditionalFormatting sqref="D12:O12">
    <cfRule type="dataBar" priority="1">
      <dataBar showValue="1">
        <cfvo type="min"/>
        <cfvo type="max"/>
        <color rgb="00E2E8F0"/>
      </dataBar>
    </cfRule>
  </conditionalFormatting>
  <conditionalFormatting sqref="D13:O13">
    <cfRule type="dataBar" priority="2">
      <dataBar showValue="1">
        <cfvo type="min"/>
        <cfvo type="max"/>
        <color rgb="00E2E8F0"/>
      </dataBar>
    </cfRule>
  </conditionalFormatting>
  <conditionalFormatting sqref="D14:O14">
    <cfRule type="dataBar" priority="3">
      <dataBar showValue="1">
        <cfvo type="min"/>
        <cfvo type="max"/>
        <color rgb="00E2E8F0"/>
      </dataBar>
    </cfRule>
  </conditionalFormatting>
  <conditionalFormatting sqref="D15:O15">
    <cfRule type="dataBar" priority="4">
      <dataBar showValue="1">
        <cfvo type="min"/>
        <cfvo type="max"/>
        <color rgb="00E2E8F0"/>
      </dataBar>
    </cfRule>
  </conditionalFormatting>
  <conditionalFormatting sqref="D16:O16">
    <cfRule type="dataBar" priority="5">
      <dataBar showValue="1">
        <cfvo type="min"/>
        <cfvo type="max"/>
        <color rgb="00E2E8F0"/>
      </dataBar>
    </cfRule>
  </conditionalFormatting>
  <conditionalFormatting sqref="D17:O17">
    <cfRule type="dataBar" priority="6">
      <dataBar showValue="1">
        <cfvo type="min"/>
        <cfvo type="max"/>
        <color rgb="00E2E8F0"/>
      </dataBar>
    </cfRule>
  </conditionalFormatting>
  <conditionalFormatting sqref="D19:O19">
    <cfRule type="dataBar" priority="7">
      <dataBar showValue="1">
        <cfvo type="min"/>
        <cfvo type="max"/>
        <color rgb="00E2E8F0"/>
      </dataBar>
    </cfRule>
  </conditionalFormatting>
  <conditionalFormatting sqref="D20:O20">
    <cfRule type="dataBar" priority="8">
      <dataBar showValue="1">
        <cfvo type="min"/>
        <cfvo type="max"/>
        <color rgb="00E2E8F0"/>
      </dataBar>
    </cfRule>
  </conditionalFormatting>
  <conditionalFormatting sqref="D21:O21">
    <cfRule type="dataBar" priority="9">
      <dataBar showValue="1">
        <cfvo type="min"/>
        <cfvo type="max"/>
        <color rgb="00E2E8F0"/>
      </dataBar>
    </cfRule>
  </conditionalFormatting>
  <conditionalFormatting sqref="D22:O22">
    <cfRule type="dataBar" priority="10">
      <dataBar showValue="1">
        <cfvo type="min"/>
        <cfvo type="max"/>
        <color rgb="00E2E8F0"/>
      </dataBar>
    </cfRule>
  </conditionalFormatting>
  <conditionalFormatting sqref="D23:O23">
    <cfRule type="dataBar" priority="11">
      <dataBar showValue="1">
        <cfvo type="min"/>
        <cfvo type="max"/>
        <color rgb="00E2E8F0"/>
      </dataBar>
    </cfRule>
  </conditionalFormatting>
  <conditionalFormatting sqref="D24:O24">
    <cfRule type="dataBar" priority="12">
      <dataBar showValue="1">
        <cfvo type="min"/>
        <cfvo type="max"/>
        <color rgb="00E2E8F0"/>
      </dataBar>
    </cfRule>
  </conditionalFormatting>
  <conditionalFormatting sqref="D26:O26">
    <cfRule type="dataBar" priority="13">
      <dataBar showValue="1">
        <cfvo type="min"/>
        <cfvo type="max"/>
        <color rgb="00E2E8F0"/>
      </dataBar>
    </cfRule>
  </conditionalFormatting>
  <conditionalFormatting sqref="D27:O27">
    <cfRule type="dataBar" priority="14">
      <dataBar showValue="1">
        <cfvo type="min"/>
        <cfvo type="max"/>
        <color rgb="00E2E8F0"/>
      </dataBar>
    </cfRule>
  </conditionalFormatting>
  <conditionalFormatting sqref="D28:O28">
    <cfRule type="dataBar" priority="15">
      <dataBar showValue="1">
        <cfvo type="min"/>
        <cfvo type="max"/>
        <color rgb="00E2E8F0"/>
      </dataBar>
    </cfRule>
  </conditionalFormatting>
  <conditionalFormatting sqref="D29:O29">
    <cfRule type="dataBar" priority="16">
      <dataBar showValue="1">
        <cfvo type="min"/>
        <cfvo type="max"/>
        <color rgb="00E2E8F0"/>
      </dataBar>
    </cfRule>
  </conditionalFormatting>
  <conditionalFormatting sqref="D30:O30">
    <cfRule type="dataBar" priority="17">
      <dataBar showValue="1">
        <cfvo type="min"/>
        <cfvo type="max"/>
        <color rgb="00E2E8F0"/>
      </dataBar>
    </cfRule>
  </conditionalFormatting>
  <conditionalFormatting sqref="D31:O31">
    <cfRule type="dataBar" priority="18">
      <dataBar showValue="1">
        <cfvo type="min"/>
        <cfvo type="max"/>
        <color rgb="00E2E8F0"/>
      </dataBar>
    </cfRule>
  </conditionalFormatting>
  <conditionalFormatting sqref="D33:O33">
    <cfRule type="dataBar" priority="19">
      <dataBar showValue="1">
        <cfvo type="min"/>
        <cfvo type="max"/>
        <color rgb="00E2E8F0"/>
      </dataBar>
    </cfRule>
  </conditionalFormatting>
  <conditionalFormatting sqref="D34:O34">
    <cfRule type="dataBar" priority="20">
      <dataBar showValue="1">
        <cfvo type="min"/>
        <cfvo type="max"/>
        <color rgb="00E2E8F0"/>
      </dataBar>
    </cfRule>
  </conditionalFormatting>
  <conditionalFormatting sqref="D35:O35">
    <cfRule type="dataBar" priority="21">
      <dataBar showValue="1">
        <cfvo type="min"/>
        <cfvo type="max"/>
        <color rgb="00E2E8F0"/>
      </dataBar>
    </cfRule>
  </conditionalFormatting>
  <conditionalFormatting sqref="D36:O36">
    <cfRule type="dataBar" priority="22">
      <dataBar showValue="1">
        <cfvo type="min"/>
        <cfvo type="max"/>
        <color rgb="00E2E8F0"/>
      </dataBar>
    </cfRule>
  </conditionalFormatting>
  <conditionalFormatting sqref="D37:O37">
    <cfRule type="dataBar" priority="23">
      <dataBar showValue="1">
        <cfvo type="min"/>
        <cfvo type="max"/>
        <color rgb="00E2E8F0"/>
      </dataBar>
    </cfRule>
  </conditionalFormatting>
  <conditionalFormatting sqref="D38:O38">
    <cfRule type="dataBar" priority="24">
      <dataBar showValue="1">
        <cfvo type="min"/>
        <cfvo type="max"/>
        <color rgb="00E2E8F0"/>
      </dataBar>
    </cfRule>
  </conditionalFormatting>
  <pageMargins left="0.75" right="0.75" top="1" bottom="1" header="0.5" footer="0.5"/>
  <pageSetup orientation="landscape" fitToWidth="1"/>
</worksheet>
</file>

<file path=xl/worksheets/sheet4.xml><?xml version="1.0" encoding="utf-8"?>
<worksheet xmlns="http://schemas.openxmlformats.org/spreadsheetml/2006/main">
  <sheetPr>
    <tabColor rgb="001E3B8B"/>
    <outlinePr summaryBelow="1" summaryRight="1"/>
    <pageSetUpPr fitToPage="1"/>
  </sheetPr>
  <dimension ref="B2:K38"/>
  <sheetViews>
    <sheetView showGridLines="0" workbookViewId="0">
      <pane xSplit="2" ySplit="10" topLeftCell="C11" activePane="bottomRight" state="frozen"/>
      <selection pane="topRight"/>
      <selection pane="bottomLeft"/>
      <selection pane="bottomRight" activeCell="A1" sqref="A1"/>
    </sheetView>
  </sheetViews>
  <sheetFormatPr baseColWidth="8" defaultRowHeight="15"/>
  <cols>
    <col width="2" customWidth="1" min="1" max="1"/>
    <col width="30" customWidth="1" min="2" max="2"/>
    <col width="14" customWidth="1" min="3" max="3"/>
    <col width="14" customWidth="1" min="4" max="4"/>
    <col width="13" customWidth="1" min="5" max="5"/>
    <col width="13" customWidth="1" min="6" max="6"/>
    <col width="14" customWidth="1" min="7" max="7"/>
    <col width="16" customWidth="1" min="8" max="8"/>
    <col width="14" customWidth="1" min="9" max="9"/>
    <col width="14" customWidth="1" min="10" max="10"/>
    <col width="58" customWidth="1" min="11" max="11"/>
  </cols>
  <sheetData>
    <row r="1" ht="8" customHeight="1"/>
    <row r="2" ht="22.05" customHeight="1">
      <c r="B2" s="1" t="inlineStr">
        <is>
          <t>Dashboard</t>
        </is>
      </c>
    </row>
    <row r="3" ht="15" customHeight="1">
      <c r="B3" s="2" t="inlineStr">
        <is>
          <t>Worked out from the Tracker and your targets. Nothing to fill in.</t>
        </is>
      </c>
    </row>
    <row r="4" ht="3" customHeight="1">
      <c r="B4" s="3" t="n"/>
      <c r="C4" s="3" t="n"/>
      <c r="D4" s="3" t="n"/>
      <c r="E4" s="3" t="n"/>
      <c r="F4" s="3" t="n"/>
      <c r="G4" s="3" t="n"/>
      <c r="H4" s="3" t="n"/>
      <c r="I4" s="3" t="n"/>
      <c r="J4" s="3" t="n"/>
      <c r="K4" s="3" t="n"/>
    </row>
    <row r="6" ht="22" customHeight="1">
      <c r="B6" s="52">
        <f>Biz_Name&amp;"   ·   "&amp;TEXT(EDATE(FY_Start,Report_Month-1),"mmmm yyyy")&amp;"   ·   month "&amp;Report_Month&amp;" of 12"</f>
        <v/>
      </c>
    </row>
    <row r="8" ht="20" customHeight="1">
      <c r="B8" s="10" t="inlineStr">
        <is>
          <t>Change the reporting month on the Guide and this whole page moves with it. Read the flagged rows first, then write what you are going to do about them in the last column — that column is the only part of this tab a person has to think about.</t>
        </is>
      </c>
    </row>
    <row r="10" ht="26" customHeight="1">
      <c r="B10" s="25" t="inlineStr">
        <is>
          <t>KPI</t>
        </is>
      </c>
      <c r="C10" s="25" t="inlineStr">
        <is>
          <t>This month</t>
        </is>
      </c>
      <c r="D10" s="25" t="inlineStr">
        <is>
          <t>Last month</t>
        </is>
      </c>
      <c r="E10" s="25" t="inlineStr">
        <is>
          <t>Your target</t>
        </is>
      </c>
      <c r="F10" s="25" t="inlineStr">
        <is>
          <t>Variance</t>
        </is>
      </c>
      <c r="G10" s="25" t="inlineStr">
        <is>
          <t>Status</t>
        </is>
      </c>
      <c r="H10" s="25" t="inlineStr">
        <is>
          <t>Trend</t>
        </is>
      </c>
      <c r="I10" s="25" t="inlineStr">
        <is>
          <t>Year figure</t>
        </is>
      </c>
      <c r="J10" s="25" t="inlineStr">
        <is>
          <t>Who owns it</t>
        </is>
      </c>
      <c r="K10" s="25" t="inlineStr">
        <is>
          <t>What you are doing about it</t>
        </is>
      </c>
    </row>
    <row r="11" ht="19.5" customHeight="1">
      <c r="B11" s="26" t="inlineStr">
        <is>
          <t>PROFIT</t>
        </is>
      </c>
      <c r="C11" s="27" t="n"/>
      <c r="D11" s="27" t="n"/>
      <c r="E11" s="27" t="n"/>
      <c r="F11" s="27" t="n"/>
      <c r="G11" s="27" t="n"/>
      <c r="H11" s="27" t="n"/>
      <c r="I11" s="27" t="n"/>
      <c r="J11" s="27" t="n"/>
      <c r="K11" s="27" t="n"/>
    </row>
    <row r="12" ht="24" customHeight="1">
      <c r="B12" s="28" t="inlineStr">
        <is>
          <t>Revenue</t>
        </is>
      </c>
      <c r="C12" s="53">
        <f>IF(ISBLANK(INDEX(Tracker!$D12:$O12,Report_Month)),"",INDEX(Tracker!$D12:$O12,Report_Month))</f>
        <v/>
      </c>
      <c r="D12" s="54">
        <f>IF(Report_Month=1,"",IF(ISBLANK(INDEX(Tracker!$D12:$O12,Report_Month-1)),"",INDEX(Tracker!$D12:$O12,Report_Month-1)))</f>
        <v/>
      </c>
      <c r="E12" s="54">
        <f>IF('KPI definitions'!J12="","",'KPI definitions'!J12)</f>
        <v/>
      </c>
      <c r="F12" s="55">
        <f>IF(OR(C12="",E12=""),"",C12-E12)</f>
        <v/>
      </c>
      <c r="G12" s="56">
        <f>IF('KPI definitions'!B12="","",IF(OR(C12="",E12=""),"—",IF('KPI definitions'!I12="Higher",IF(C12&gt;=E12,"On track",IF(AND('KPI definitions'!K12&lt;&gt;"",C12&gt;='KPI definitions'!K12),"Watch","Off track")),IF(C12&lt;=E12,"On track",IF(AND('KPI definitions'!K12&lt;&gt;"",C12&lt;='KPI definitions'!K12),"Watch","Off track")))))</f>
        <v/>
      </c>
      <c r="H12" s="57">
        <f>IF(OR(C12="",D12=""),"",IF(C12=D12,"► flat",IF(('KPI definitions'!I12="Higher")=(C12&gt;D12),"▲ improving","▼ worsening")))</f>
        <v/>
      </c>
      <c r="I12" s="58">
        <f>IF(Tracker!P12="","",Tracker!P12)</f>
        <v/>
      </c>
      <c r="J12" s="57">
        <f>IF('KPI definitions'!F12="","",'KPI definitions'!F12)</f>
        <v/>
      </c>
      <c r="K12" s="59" t="n"/>
    </row>
    <row r="13" ht="24" customHeight="1">
      <c r="B13" s="28" t="inlineStr">
        <is>
          <t>Gross margin %</t>
        </is>
      </c>
      <c r="C13" s="60">
        <f>IF(ISBLANK(INDEX(Tracker!$D13:$O13,Report_Month)),"",INDEX(Tracker!$D13:$O13,Report_Month))</f>
        <v/>
      </c>
      <c r="D13" s="61">
        <f>IF(Report_Month=1,"",IF(ISBLANK(INDEX(Tracker!$D13:$O13,Report_Month-1)),"",INDEX(Tracker!$D13:$O13,Report_Month-1)))</f>
        <v/>
      </c>
      <c r="E13" s="61">
        <f>IF('KPI definitions'!J13="","",'KPI definitions'!J13)</f>
        <v/>
      </c>
      <c r="F13" s="62">
        <f>IF(OR(C13="",E13=""),"",C13-E13)</f>
        <v/>
      </c>
      <c r="G13" s="56">
        <f>IF('KPI definitions'!B13="","",IF(OR(C13="",E13=""),"—",IF('KPI definitions'!I13="Higher",IF(C13&gt;=E13,"On track",IF(AND('KPI definitions'!K13&lt;&gt;"",C13&gt;='KPI definitions'!K13),"Watch","Off track")),IF(C13&lt;=E13,"On track",IF(AND('KPI definitions'!K13&lt;&gt;"",C13&lt;='KPI definitions'!K13),"Watch","Off track")))))</f>
        <v/>
      </c>
      <c r="H13" s="57">
        <f>IF(OR(C13="",D13=""),"",IF(C13=D13,"► flat",IF(('KPI definitions'!I13="Higher")=(C13&gt;D13),"▲ improving","▼ worsening")))</f>
        <v/>
      </c>
      <c r="I13" s="63">
        <f>IF(Tracker!P13="","",Tracker!P13)</f>
        <v/>
      </c>
      <c r="J13" s="57">
        <f>IF('KPI definitions'!F13="","",'KPI definitions'!F13)</f>
        <v/>
      </c>
      <c r="K13" s="59" t="n"/>
    </row>
    <row r="14" ht="24" customHeight="1">
      <c r="B14" s="28" t="inlineStr">
        <is>
          <t>Contribution margin %</t>
        </is>
      </c>
      <c r="C14" s="60">
        <f>IF(ISBLANK(INDEX(Tracker!$D14:$O14,Report_Month)),"",INDEX(Tracker!$D14:$O14,Report_Month))</f>
        <v/>
      </c>
      <c r="D14" s="61">
        <f>IF(Report_Month=1,"",IF(ISBLANK(INDEX(Tracker!$D14:$O14,Report_Month-1)),"",INDEX(Tracker!$D14:$O14,Report_Month-1)))</f>
        <v/>
      </c>
      <c r="E14" s="61">
        <f>IF('KPI definitions'!J14="","",'KPI definitions'!J14)</f>
        <v/>
      </c>
      <c r="F14" s="62">
        <f>IF(OR(C14="",E14=""),"",C14-E14)</f>
        <v/>
      </c>
      <c r="G14" s="56">
        <f>IF('KPI definitions'!B14="","",IF(OR(C14="",E14=""),"—",IF('KPI definitions'!I14="Higher",IF(C14&gt;=E14,"On track",IF(AND('KPI definitions'!K14&lt;&gt;"",C14&gt;='KPI definitions'!K14),"Watch","Off track")),IF(C14&lt;=E14,"On track",IF(AND('KPI definitions'!K14&lt;&gt;"",C14&lt;='KPI definitions'!K14),"Watch","Off track")))))</f>
        <v/>
      </c>
      <c r="H14" s="57">
        <f>IF(OR(C14="",D14=""),"",IF(C14=D14,"► flat",IF(('KPI definitions'!I14="Higher")=(C14&gt;D14),"▲ improving","▼ worsening")))</f>
        <v/>
      </c>
      <c r="I14" s="63">
        <f>IF(Tracker!P14="","",Tracker!P14)</f>
        <v/>
      </c>
      <c r="J14" s="57">
        <f>IF('KPI definitions'!F14="","",'KPI definitions'!F14)</f>
        <v/>
      </c>
      <c r="K14" s="59" t="n"/>
    </row>
    <row r="15" ht="24" customHeight="1">
      <c r="B15" s="28" t="inlineStr">
        <is>
          <t>Net profit margin %</t>
        </is>
      </c>
      <c r="C15" s="60">
        <f>IF(ISBLANK(INDEX(Tracker!$D15:$O15,Report_Month)),"",INDEX(Tracker!$D15:$O15,Report_Month))</f>
        <v/>
      </c>
      <c r="D15" s="61">
        <f>IF(Report_Month=1,"",IF(ISBLANK(INDEX(Tracker!$D15:$O15,Report_Month-1)),"",INDEX(Tracker!$D15:$O15,Report_Month-1)))</f>
        <v/>
      </c>
      <c r="E15" s="61">
        <f>IF('KPI definitions'!J15="","",'KPI definitions'!J15)</f>
        <v/>
      </c>
      <c r="F15" s="62">
        <f>IF(OR(C15="",E15=""),"",C15-E15)</f>
        <v/>
      </c>
      <c r="G15" s="56">
        <f>IF('KPI definitions'!B15="","",IF(OR(C15="",E15=""),"—",IF('KPI definitions'!I15="Higher",IF(C15&gt;=E15,"On track",IF(AND('KPI definitions'!K15&lt;&gt;"",C15&gt;='KPI definitions'!K15),"Watch","Off track")),IF(C15&lt;=E15,"On track",IF(AND('KPI definitions'!K15&lt;&gt;"",C15&lt;='KPI definitions'!K15),"Watch","Off track")))))</f>
        <v/>
      </c>
      <c r="H15" s="57">
        <f>IF(OR(C15="",D15=""),"",IF(C15=D15,"► flat",IF(('KPI definitions'!I15="Higher")=(C15&gt;D15),"▲ improving","▼ worsening")))</f>
        <v/>
      </c>
      <c r="I15" s="63">
        <f>IF(Tracker!P15="","",Tracker!P15)</f>
        <v/>
      </c>
      <c r="J15" s="57">
        <f>IF('KPI definitions'!F15="","",'KPI definitions'!F15)</f>
        <v/>
      </c>
      <c r="K15" s="59" t="n"/>
    </row>
    <row r="16" ht="24" customHeight="1">
      <c r="B16" s="45" t="n"/>
      <c r="C16" s="64">
        <f>IF(ISBLANK(INDEX(Tracker!$D16:$O16,Report_Month)),"",INDEX(Tracker!$D16:$O16,Report_Month))</f>
        <v/>
      </c>
      <c r="D16" s="57">
        <f>IF(Report_Month=1,"",IF(ISBLANK(INDEX(Tracker!$D16:$O16,Report_Month-1)),"",INDEX(Tracker!$D16:$O16,Report_Month-1)))</f>
        <v/>
      </c>
      <c r="E16" s="57">
        <f>IF('KPI definitions'!J16="","",'KPI definitions'!J16)</f>
        <v/>
      </c>
      <c r="F16" s="65">
        <f>IF(OR(C16="",E16=""),"",C16-E16)</f>
        <v/>
      </c>
      <c r="G16" s="56">
        <f>IF('KPI definitions'!B16="","",IF(OR(C16="",E16=""),"—",IF('KPI definitions'!I16="Higher",IF(C16&gt;=E16,"On track",IF(AND('KPI definitions'!K16&lt;&gt;"",C16&gt;='KPI definitions'!K16),"Watch","Off track")),IF(C16&lt;=E16,"On track",IF(AND('KPI definitions'!K16&lt;&gt;"",C16&lt;='KPI definitions'!K16),"Watch","Off track")))))</f>
        <v/>
      </c>
      <c r="H16" s="57">
        <f>IF(OR(C16="",D16=""),"",IF(C16=D16,"► flat",IF(('KPI definitions'!I16="Higher")=(C16&gt;D16),"▲ improving","▼ worsening")))</f>
        <v/>
      </c>
      <c r="I16" s="66">
        <f>IF(Tracker!P16="","",Tracker!P16)</f>
        <v/>
      </c>
      <c r="J16" s="57">
        <f>IF('KPI definitions'!F16="","",'KPI definitions'!F16)</f>
        <v/>
      </c>
      <c r="K16" s="59" t="n"/>
    </row>
    <row r="17" ht="24" customHeight="1">
      <c r="B17" s="45" t="n"/>
      <c r="C17" s="64">
        <f>IF(ISBLANK(INDEX(Tracker!$D17:$O17,Report_Month)),"",INDEX(Tracker!$D17:$O17,Report_Month))</f>
        <v/>
      </c>
      <c r="D17" s="57">
        <f>IF(Report_Month=1,"",IF(ISBLANK(INDEX(Tracker!$D17:$O17,Report_Month-1)),"",INDEX(Tracker!$D17:$O17,Report_Month-1)))</f>
        <v/>
      </c>
      <c r="E17" s="57">
        <f>IF('KPI definitions'!J17="","",'KPI definitions'!J17)</f>
        <v/>
      </c>
      <c r="F17" s="65">
        <f>IF(OR(C17="",E17=""),"",C17-E17)</f>
        <v/>
      </c>
      <c r="G17" s="56">
        <f>IF('KPI definitions'!B17="","",IF(OR(C17="",E17=""),"—",IF('KPI definitions'!I17="Higher",IF(C17&gt;=E17,"On track",IF(AND('KPI definitions'!K17&lt;&gt;"",C17&gt;='KPI definitions'!K17),"Watch","Off track")),IF(C17&lt;=E17,"On track",IF(AND('KPI definitions'!K17&lt;&gt;"",C17&lt;='KPI definitions'!K17),"Watch","Off track")))))</f>
        <v/>
      </c>
      <c r="H17" s="57">
        <f>IF(OR(C17="",D17=""),"",IF(C17=D17,"► flat",IF(('KPI definitions'!I17="Higher")=(C17&gt;D17),"▲ improving","▼ worsening")))</f>
        <v/>
      </c>
      <c r="I17" s="66">
        <f>IF(Tracker!P17="","",Tracker!P17)</f>
        <v/>
      </c>
      <c r="J17" s="57">
        <f>IF('KPI definitions'!F17="","",'KPI definitions'!F17)</f>
        <v/>
      </c>
      <c r="K17" s="59" t="n"/>
    </row>
    <row r="18" ht="19.5" customHeight="1">
      <c r="B18" s="26" t="inlineStr">
        <is>
          <t>CASH &amp; STOCK</t>
        </is>
      </c>
      <c r="C18" s="27" t="n"/>
      <c r="D18" s="27" t="n"/>
      <c r="E18" s="27" t="n"/>
      <c r="F18" s="27" t="n"/>
      <c r="G18" s="27" t="n"/>
      <c r="H18" s="27" t="n"/>
      <c r="I18" s="27" t="n"/>
      <c r="J18" s="27" t="n"/>
      <c r="K18" s="27" t="n"/>
    </row>
    <row r="19" ht="24" customHeight="1">
      <c r="B19" s="28" t="inlineStr">
        <is>
          <t>Cash balance</t>
        </is>
      </c>
      <c r="C19" s="53">
        <f>IF(ISBLANK(INDEX(Tracker!$D19:$O19,Report_Month)),"",INDEX(Tracker!$D19:$O19,Report_Month))</f>
        <v/>
      </c>
      <c r="D19" s="54">
        <f>IF(Report_Month=1,"",IF(ISBLANK(INDEX(Tracker!$D19:$O19,Report_Month-1)),"",INDEX(Tracker!$D19:$O19,Report_Month-1)))</f>
        <v/>
      </c>
      <c r="E19" s="54">
        <f>IF('KPI definitions'!J19="","",'KPI definitions'!J19)</f>
        <v/>
      </c>
      <c r="F19" s="55">
        <f>IF(OR(C19="",E19=""),"",C19-E19)</f>
        <v/>
      </c>
      <c r="G19" s="56">
        <f>IF('KPI definitions'!B19="","",IF(OR(C19="",E19=""),"—",IF('KPI definitions'!I19="Higher",IF(C19&gt;=E19,"On track",IF(AND('KPI definitions'!K19&lt;&gt;"",C19&gt;='KPI definitions'!K19),"Watch","Off track")),IF(C19&lt;=E19,"On track",IF(AND('KPI definitions'!K19&lt;&gt;"",C19&lt;='KPI definitions'!K19),"Watch","Off track")))))</f>
        <v/>
      </c>
      <c r="H19" s="57">
        <f>IF(OR(C19="",D19=""),"",IF(C19=D19,"► flat",IF(('KPI definitions'!I19="Higher")=(C19&gt;D19),"▲ improving","▼ worsening")))</f>
        <v/>
      </c>
      <c r="I19" s="58">
        <f>IF(Tracker!P19="","",Tracker!P19)</f>
        <v/>
      </c>
      <c r="J19" s="57">
        <f>IF('KPI definitions'!F19="","",'KPI definitions'!F19)</f>
        <v/>
      </c>
      <c r="K19" s="59" t="n"/>
    </row>
    <row r="20" ht="24" customHeight="1">
      <c r="B20" s="28" t="inlineStr">
        <is>
          <t>Cash conversion cycle</t>
        </is>
      </c>
      <c r="C20" s="67">
        <f>IF(ISBLANK(INDEX(Tracker!$D20:$O20,Report_Month)),"",INDEX(Tracker!$D20:$O20,Report_Month))</f>
        <v/>
      </c>
      <c r="D20" s="68">
        <f>IF(Report_Month=1,"",IF(ISBLANK(INDEX(Tracker!$D20:$O20,Report_Month-1)),"",INDEX(Tracker!$D20:$O20,Report_Month-1)))</f>
        <v/>
      </c>
      <c r="E20" s="68">
        <f>IF('KPI definitions'!J20="","",'KPI definitions'!J20)</f>
        <v/>
      </c>
      <c r="F20" s="69">
        <f>IF(OR(C20="",E20=""),"",C20-E20)</f>
        <v/>
      </c>
      <c r="G20" s="56">
        <f>IF('KPI definitions'!B20="","",IF(OR(C20="",E20=""),"—",IF('KPI definitions'!I20="Higher",IF(C20&gt;=E20,"On track",IF(AND('KPI definitions'!K20&lt;&gt;"",C20&gt;='KPI definitions'!K20),"Watch","Off track")),IF(C20&lt;=E20,"On track",IF(AND('KPI definitions'!K20&lt;&gt;"",C20&lt;='KPI definitions'!K20),"Watch","Off track")))))</f>
        <v/>
      </c>
      <c r="H20" s="57">
        <f>IF(OR(C20="",D20=""),"",IF(C20=D20,"► flat",IF(('KPI definitions'!I20="Higher")=(C20&gt;D20),"▲ improving","▼ worsening")))</f>
        <v/>
      </c>
      <c r="I20" s="70">
        <f>IF(Tracker!P20="","",Tracker!P20)</f>
        <v/>
      </c>
      <c r="J20" s="57">
        <f>IF('KPI definitions'!F20="","",'KPI definitions'!F20)</f>
        <v/>
      </c>
      <c r="K20" s="59" t="n"/>
    </row>
    <row r="21" ht="24" customHeight="1">
      <c r="B21" s="28" t="inlineStr">
        <is>
          <t>Inventory turnover</t>
        </is>
      </c>
      <c r="C21" s="71">
        <f>IF(ISBLANK(INDEX(Tracker!$D21:$O21,Report_Month)),"",INDEX(Tracker!$D21:$O21,Report_Month))</f>
        <v/>
      </c>
      <c r="D21" s="72">
        <f>IF(Report_Month=1,"",IF(ISBLANK(INDEX(Tracker!$D21:$O21,Report_Month-1)),"",INDEX(Tracker!$D21:$O21,Report_Month-1)))</f>
        <v/>
      </c>
      <c r="E21" s="72">
        <f>IF('KPI definitions'!J21="","",'KPI definitions'!J21)</f>
        <v/>
      </c>
      <c r="F21" s="73">
        <f>IF(OR(C21="",E21=""),"",C21-E21)</f>
        <v/>
      </c>
      <c r="G21" s="56">
        <f>IF('KPI definitions'!B21="","",IF(OR(C21="",E21=""),"—",IF('KPI definitions'!I21="Higher",IF(C21&gt;=E21,"On track",IF(AND('KPI definitions'!K21&lt;&gt;"",C21&gt;='KPI definitions'!K21),"Watch","Off track")),IF(C21&lt;=E21,"On track",IF(AND('KPI definitions'!K21&lt;&gt;"",C21&lt;='KPI definitions'!K21),"Watch","Off track")))))</f>
        <v/>
      </c>
      <c r="H21" s="57">
        <f>IF(OR(C21="",D21=""),"",IF(C21=D21,"► flat",IF(('KPI definitions'!I21="Higher")=(C21&gt;D21),"▲ improving","▼ worsening")))</f>
        <v/>
      </c>
      <c r="I21" s="74">
        <f>IF(Tracker!P21="","",Tracker!P21)</f>
        <v/>
      </c>
      <c r="J21" s="57">
        <f>IF('KPI definitions'!F21="","",'KPI definitions'!F21)</f>
        <v/>
      </c>
      <c r="K21" s="59" t="n"/>
    </row>
    <row r="22" ht="24" customHeight="1">
      <c r="B22" s="28" t="inlineStr">
        <is>
          <t>Slow and dead stock %</t>
        </is>
      </c>
      <c r="C22" s="60">
        <f>IF(ISBLANK(INDEX(Tracker!$D22:$O22,Report_Month)),"",INDEX(Tracker!$D22:$O22,Report_Month))</f>
        <v/>
      </c>
      <c r="D22" s="61">
        <f>IF(Report_Month=1,"",IF(ISBLANK(INDEX(Tracker!$D22:$O22,Report_Month-1)),"",INDEX(Tracker!$D22:$O22,Report_Month-1)))</f>
        <v/>
      </c>
      <c r="E22" s="61">
        <f>IF('KPI definitions'!J22="","",'KPI definitions'!J22)</f>
        <v/>
      </c>
      <c r="F22" s="62">
        <f>IF(OR(C22="",E22=""),"",C22-E22)</f>
        <v/>
      </c>
      <c r="G22" s="56">
        <f>IF('KPI definitions'!B22="","",IF(OR(C22="",E22=""),"—",IF('KPI definitions'!I22="Higher",IF(C22&gt;=E22,"On track",IF(AND('KPI definitions'!K22&lt;&gt;"",C22&gt;='KPI definitions'!K22),"Watch","Off track")),IF(C22&lt;=E22,"On track",IF(AND('KPI definitions'!K22&lt;&gt;"",C22&lt;='KPI definitions'!K22),"Watch","Off track")))))</f>
        <v/>
      </c>
      <c r="H22" s="57">
        <f>IF(OR(C22="",D22=""),"",IF(C22=D22,"► flat",IF(('KPI definitions'!I22="Higher")=(C22&gt;D22),"▲ improving","▼ worsening")))</f>
        <v/>
      </c>
      <c r="I22" s="63">
        <f>IF(Tracker!P22="","",Tracker!P22)</f>
        <v/>
      </c>
      <c r="J22" s="57">
        <f>IF('KPI definitions'!F22="","",'KPI definitions'!F22)</f>
        <v/>
      </c>
      <c r="K22" s="59" t="n"/>
    </row>
    <row r="23" ht="24" customHeight="1">
      <c r="B23" s="45" t="n"/>
      <c r="C23" s="64">
        <f>IF(ISBLANK(INDEX(Tracker!$D23:$O23,Report_Month)),"",INDEX(Tracker!$D23:$O23,Report_Month))</f>
        <v/>
      </c>
      <c r="D23" s="57">
        <f>IF(Report_Month=1,"",IF(ISBLANK(INDEX(Tracker!$D23:$O23,Report_Month-1)),"",INDEX(Tracker!$D23:$O23,Report_Month-1)))</f>
        <v/>
      </c>
      <c r="E23" s="57">
        <f>IF('KPI definitions'!J23="","",'KPI definitions'!J23)</f>
        <v/>
      </c>
      <c r="F23" s="65">
        <f>IF(OR(C23="",E23=""),"",C23-E23)</f>
        <v/>
      </c>
      <c r="G23" s="56">
        <f>IF('KPI definitions'!B23="","",IF(OR(C23="",E23=""),"—",IF('KPI definitions'!I23="Higher",IF(C23&gt;=E23,"On track",IF(AND('KPI definitions'!K23&lt;&gt;"",C23&gt;='KPI definitions'!K23),"Watch","Off track")),IF(C23&lt;=E23,"On track",IF(AND('KPI definitions'!K23&lt;&gt;"",C23&lt;='KPI definitions'!K23),"Watch","Off track")))))</f>
        <v/>
      </c>
      <c r="H23" s="57">
        <f>IF(OR(C23="",D23=""),"",IF(C23=D23,"► flat",IF(('KPI definitions'!I23="Higher")=(C23&gt;D23),"▲ improving","▼ worsening")))</f>
        <v/>
      </c>
      <c r="I23" s="66">
        <f>IF(Tracker!P23="","",Tracker!P23)</f>
        <v/>
      </c>
      <c r="J23" s="57">
        <f>IF('KPI definitions'!F23="","",'KPI definitions'!F23)</f>
        <v/>
      </c>
      <c r="K23" s="59" t="n"/>
    </row>
    <row r="24" ht="24" customHeight="1">
      <c r="B24" s="45" t="n"/>
      <c r="C24" s="64">
        <f>IF(ISBLANK(INDEX(Tracker!$D24:$O24,Report_Month)),"",INDEX(Tracker!$D24:$O24,Report_Month))</f>
        <v/>
      </c>
      <c r="D24" s="57">
        <f>IF(Report_Month=1,"",IF(ISBLANK(INDEX(Tracker!$D24:$O24,Report_Month-1)),"",INDEX(Tracker!$D24:$O24,Report_Month-1)))</f>
        <v/>
      </c>
      <c r="E24" s="57">
        <f>IF('KPI definitions'!J24="","",'KPI definitions'!J24)</f>
        <v/>
      </c>
      <c r="F24" s="65">
        <f>IF(OR(C24="",E24=""),"",C24-E24)</f>
        <v/>
      </c>
      <c r="G24" s="56">
        <f>IF('KPI definitions'!B24="","",IF(OR(C24="",E24=""),"—",IF('KPI definitions'!I24="Higher",IF(C24&gt;=E24,"On track",IF(AND('KPI definitions'!K24&lt;&gt;"",C24&gt;='KPI definitions'!K24),"Watch","Off track")),IF(C24&lt;=E24,"On track",IF(AND('KPI definitions'!K24&lt;&gt;"",C24&lt;='KPI definitions'!K24),"Watch","Off track")))))</f>
        <v/>
      </c>
      <c r="H24" s="57">
        <f>IF(OR(C24="",D24=""),"",IF(C24=D24,"► flat",IF(('KPI definitions'!I24="Higher")=(C24&gt;D24),"▲ improving","▼ worsening")))</f>
        <v/>
      </c>
      <c r="I24" s="66">
        <f>IF(Tracker!P24="","",Tracker!P24)</f>
        <v/>
      </c>
      <c r="J24" s="57">
        <f>IF('KPI definitions'!F24="","",'KPI definitions'!F24)</f>
        <v/>
      </c>
      <c r="K24" s="59" t="n"/>
    </row>
    <row r="25" ht="19.5" customHeight="1">
      <c r="B25" s="26" t="inlineStr">
        <is>
          <t>CUSTOMERS</t>
        </is>
      </c>
      <c r="C25" s="27" t="n"/>
      <c r="D25" s="27" t="n"/>
      <c r="E25" s="27" t="n"/>
      <c r="F25" s="27" t="n"/>
      <c r="G25" s="27" t="n"/>
      <c r="H25" s="27" t="n"/>
      <c r="I25" s="27" t="n"/>
      <c r="J25" s="27" t="n"/>
      <c r="K25" s="27" t="n"/>
    </row>
    <row r="26" ht="24" customHeight="1">
      <c r="B26" s="28" t="inlineStr">
        <is>
          <t>Average order value</t>
        </is>
      </c>
      <c r="C26" s="53">
        <f>IF(ISBLANK(INDEX(Tracker!$D26:$O26,Report_Month)),"",INDEX(Tracker!$D26:$O26,Report_Month))</f>
        <v/>
      </c>
      <c r="D26" s="54">
        <f>IF(Report_Month=1,"",IF(ISBLANK(INDEX(Tracker!$D26:$O26,Report_Month-1)),"",INDEX(Tracker!$D26:$O26,Report_Month-1)))</f>
        <v/>
      </c>
      <c r="E26" s="54">
        <f>IF('KPI definitions'!J26="","",'KPI definitions'!J26)</f>
        <v/>
      </c>
      <c r="F26" s="55">
        <f>IF(OR(C26="",E26=""),"",C26-E26)</f>
        <v/>
      </c>
      <c r="G26" s="56">
        <f>IF('KPI definitions'!B26="","",IF(OR(C26="",E26=""),"—",IF('KPI definitions'!I26="Higher",IF(C26&gt;=E26,"On track",IF(AND('KPI definitions'!K26&lt;&gt;"",C26&gt;='KPI definitions'!K26),"Watch","Off track")),IF(C26&lt;=E26,"On track",IF(AND('KPI definitions'!K26&lt;&gt;"",C26&lt;='KPI definitions'!K26),"Watch","Off track")))))</f>
        <v/>
      </c>
      <c r="H26" s="57">
        <f>IF(OR(C26="",D26=""),"",IF(C26=D26,"► flat",IF(('KPI definitions'!I26="Higher")=(C26&gt;D26),"▲ improving","▼ worsening")))</f>
        <v/>
      </c>
      <c r="I26" s="58">
        <f>IF(Tracker!P26="","",Tracker!P26)</f>
        <v/>
      </c>
      <c r="J26" s="57">
        <f>IF('KPI definitions'!F26="","",'KPI definitions'!F26)</f>
        <v/>
      </c>
      <c r="K26" s="59" t="n"/>
    </row>
    <row r="27" ht="24" customHeight="1">
      <c r="B27" s="28" t="inlineStr">
        <is>
          <t>Customer acquisition cost</t>
        </is>
      </c>
      <c r="C27" s="53">
        <f>IF(ISBLANK(INDEX(Tracker!$D27:$O27,Report_Month)),"",INDEX(Tracker!$D27:$O27,Report_Month))</f>
        <v/>
      </c>
      <c r="D27" s="54">
        <f>IF(Report_Month=1,"",IF(ISBLANK(INDEX(Tracker!$D27:$O27,Report_Month-1)),"",INDEX(Tracker!$D27:$O27,Report_Month-1)))</f>
        <v/>
      </c>
      <c r="E27" s="54">
        <f>IF('KPI definitions'!J27="","",'KPI definitions'!J27)</f>
        <v/>
      </c>
      <c r="F27" s="55">
        <f>IF(OR(C27="",E27=""),"",C27-E27)</f>
        <v/>
      </c>
      <c r="G27" s="56">
        <f>IF('KPI definitions'!B27="","",IF(OR(C27="",E27=""),"—",IF('KPI definitions'!I27="Higher",IF(C27&gt;=E27,"On track",IF(AND('KPI definitions'!K27&lt;&gt;"",C27&gt;='KPI definitions'!K27),"Watch","Off track")),IF(C27&lt;=E27,"On track",IF(AND('KPI definitions'!K27&lt;&gt;"",C27&lt;='KPI definitions'!K27),"Watch","Off track")))))</f>
        <v/>
      </c>
      <c r="H27" s="57">
        <f>IF(OR(C27="",D27=""),"",IF(C27=D27,"► flat",IF(('KPI definitions'!I27="Higher")=(C27&gt;D27),"▲ improving","▼ worsening")))</f>
        <v/>
      </c>
      <c r="I27" s="58">
        <f>IF(Tracker!P27="","",Tracker!P27)</f>
        <v/>
      </c>
      <c r="J27" s="57">
        <f>IF('KPI definitions'!F27="","",'KPI definitions'!F27)</f>
        <v/>
      </c>
      <c r="K27" s="59" t="n"/>
    </row>
    <row r="28" ht="24" customHeight="1">
      <c r="B28" s="28" t="inlineStr">
        <is>
          <t>Lifetime value to CAC</t>
        </is>
      </c>
      <c r="C28" s="71">
        <f>IF(ISBLANK(INDEX(Tracker!$D28:$O28,Report_Month)),"",INDEX(Tracker!$D28:$O28,Report_Month))</f>
        <v/>
      </c>
      <c r="D28" s="72">
        <f>IF(Report_Month=1,"",IF(ISBLANK(INDEX(Tracker!$D28:$O28,Report_Month-1)),"",INDEX(Tracker!$D28:$O28,Report_Month-1)))</f>
        <v/>
      </c>
      <c r="E28" s="72">
        <f>IF('KPI definitions'!J28="","",'KPI definitions'!J28)</f>
        <v/>
      </c>
      <c r="F28" s="73">
        <f>IF(OR(C28="",E28=""),"",C28-E28)</f>
        <v/>
      </c>
      <c r="G28" s="56">
        <f>IF('KPI definitions'!B28="","",IF(OR(C28="",E28=""),"—",IF('KPI definitions'!I28="Higher",IF(C28&gt;=E28,"On track",IF(AND('KPI definitions'!K28&lt;&gt;"",C28&gt;='KPI definitions'!K28),"Watch","Off track")),IF(C28&lt;=E28,"On track",IF(AND('KPI definitions'!K28&lt;&gt;"",C28&lt;='KPI definitions'!K28),"Watch","Off track")))))</f>
        <v/>
      </c>
      <c r="H28" s="57">
        <f>IF(OR(C28="",D28=""),"",IF(C28=D28,"► flat",IF(('KPI definitions'!I28="Higher")=(C28&gt;D28),"▲ improving","▼ worsening")))</f>
        <v/>
      </c>
      <c r="I28" s="74">
        <f>IF(Tracker!P28="","",Tracker!P28)</f>
        <v/>
      </c>
      <c r="J28" s="57">
        <f>IF('KPI definitions'!F28="","",'KPI definitions'!F28)</f>
        <v/>
      </c>
      <c r="K28" s="59" t="n"/>
    </row>
    <row r="29" ht="24" customHeight="1">
      <c r="B29" s="28" t="inlineStr">
        <is>
          <t>Repeat rate, 60 days %</t>
        </is>
      </c>
      <c r="C29" s="60">
        <f>IF(ISBLANK(INDEX(Tracker!$D29:$O29,Report_Month)),"",INDEX(Tracker!$D29:$O29,Report_Month))</f>
        <v/>
      </c>
      <c r="D29" s="61">
        <f>IF(Report_Month=1,"",IF(ISBLANK(INDEX(Tracker!$D29:$O29,Report_Month-1)),"",INDEX(Tracker!$D29:$O29,Report_Month-1)))</f>
        <v/>
      </c>
      <c r="E29" s="61">
        <f>IF('KPI definitions'!J29="","",'KPI definitions'!J29)</f>
        <v/>
      </c>
      <c r="F29" s="62">
        <f>IF(OR(C29="",E29=""),"",C29-E29)</f>
        <v/>
      </c>
      <c r="G29" s="56">
        <f>IF('KPI definitions'!B29="","",IF(OR(C29="",E29=""),"—",IF('KPI definitions'!I29="Higher",IF(C29&gt;=E29,"On track",IF(AND('KPI definitions'!K29&lt;&gt;"",C29&gt;='KPI definitions'!K29),"Watch","Off track")),IF(C29&lt;=E29,"On track",IF(AND('KPI definitions'!K29&lt;&gt;"",C29&lt;='KPI definitions'!K29),"Watch","Off track")))))</f>
        <v/>
      </c>
      <c r="H29" s="57">
        <f>IF(OR(C29="",D29=""),"",IF(C29=D29,"► flat",IF(('KPI definitions'!I29="Higher")=(C29&gt;D29),"▲ improving","▼ worsening")))</f>
        <v/>
      </c>
      <c r="I29" s="63">
        <f>IF(Tracker!P29="","",Tracker!P29)</f>
        <v/>
      </c>
      <c r="J29" s="57">
        <f>IF('KPI definitions'!F29="","",'KPI definitions'!F29)</f>
        <v/>
      </c>
      <c r="K29" s="59" t="n"/>
    </row>
    <row r="30" ht="24" customHeight="1">
      <c r="B30" s="45" t="n"/>
      <c r="C30" s="64">
        <f>IF(ISBLANK(INDEX(Tracker!$D30:$O30,Report_Month)),"",INDEX(Tracker!$D30:$O30,Report_Month))</f>
        <v/>
      </c>
      <c r="D30" s="57">
        <f>IF(Report_Month=1,"",IF(ISBLANK(INDEX(Tracker!$D30:$O30,Report_Month-1)),"",INDEX(Tracker!$D30:$O30,Report_Month-1)))</f>
        <v/>
      </c>
      <c r="E30" s="57">
        <f>IF('KPI definitions'!J30="","",'KPI definitions'!J30)</f>
        <v/>
      </c>
      <c r="F30" s="65">
        <f>IF(OR(C30="",E30=""),"",C30-E30)</f>
        <v/>
      </c>
      <c r="G30" s="56">
        <f>IF('KPI definitions'!B30="","",IF(OR(C30="",E30=""),"—",IF('KPI definitions'!I30="Higher",IF(C30&gt;=E30,"On track",IF(AND('KPI definitions'!K30&lt;&gt;"",C30&gt;='KPI definitions'!K30),"Watch","Off track")),IF(C30&lt;=E30,"On track",IF(AND('KPI definitions'!K30&lt;&gt;"",C30&lt;='KPI definitions'!K30),"Watch","Off track")))))</f>
        <v/>
      </c>
      <c r="H30" s="57">
        <f>IF(OR(C30="",D30=""),"",IF(C30=D30,"► flat",IF(('KPI definitions'!I30="Higher")=(C30&gt;D30),"▲ improving","▼ worsening")))</f>
        <v/>
      </c>
      <c r="I30" s="66">
        <f>IF(Tracker!P30="","",Tracker!P30)</f>
        <v/>
      </c>
      <c r="J30" s="57">
        <f>IF('KPI definitions'!F30="","",'KPI definitions'!F30)</f>
        <v/>
      </c>
      <c r="K30" s="59" t="n"/>
    </row>
    <row r="31" ht="24" customHeight="1">
      <c r="B31" s="45" t="n"/>
      <c r="C31" s="64">
        <f>IF(ISBLANK(INDEX(Tracker!$D31:$O31,Report_Month)),"",INDEX(Tracker!$D31:$O31,Report_Month))</f>
        <v/>
      </c>
      <c r="D31" s="57">
        <f>IF(Report_Month=1,"",IF(ISBLANK(INDEX(Tracker!$D31:$O31,Report_Month-1)),"",INDEX(Tracker!$D31:$O31,Report_Month-1)))</f>
        <v/>
      </c>
      <c r="E31" s="57">
        <f>IF('KPI definitions'!J31="","",'KPI definitions'!J31)</f>
        <v/>
      </c>
      <c r="F31" s="65">
        <f>IF(OR(C31="",E31=""),"",C31-E31)</f>
        <v/>
      </c>
      <c r="G31" s="56">
        <f>IF('KPI definitions'!B31="","",IF(OR(C31="",E31=""),"—",IF('KPI definitions'!I31="Higher",IF(C31&gt;=E31,"On track",IF(AND('KPI definitions'!K31&lt;&gt;"",C31&gt;='KPI definitions'!K31),"Watch","Off track")),IF(C31&lt;=E31,"On track",IF(AND('KPI definitions'!K31&lt;&gt;"",C31&lt;='KPI definitions'!K31),"Watch","Off track")))))</f>
        <v/>
      </c>
      <c r="H31" s="57">
        <f>IF(OR(C31="",D31=""),"",IF(C31=D31,"► flat",IF(('KPI definitions'!I31="Higher")=(C31&gt;D31),"▲ improving","▼ worsening")))</f>
        <v/>
      </c>
      <c r="I31" s="66">
        <f>IF(Tracker!P31="","",Tracker!P31)</f>
        <v/>
      </c>
      <c r="J31" s="57">
        <f>IF('KPI definitions'!F31="","",'KPI definitions'!F31)</f>
        <v/>
      </c>
      <c r="K31" s="59" t="n"/>
    </row>
    <row r="32" ht="19.5" customHeight="1">
      <c r="B32" s="26" t="inlineStr">
        <is>
          <t>COST OF SELLING</t>
        </is>
      </c>
      <c r="C32" s="27" t="n"/>
      <c r="D32" s="27" t="n"/>
      <c r="E32" s="27" t="n"/>
      <c r="F32" s="27" t="n"/>
      <c r="G32" s="27" t="n"/>
      <c r="H32" s="27" t="n"/>
      <c r="I32" s="27" t="n"/>
      <c r="J32" s="27" t="n"/>
      <c r="K32" s="27" t="n"/>
    </row>
    <row r="33" ht="24" customHeight="1">
      <c r="B33" s="28" t="inlineStr">
        <is>
          <t>Marketing efficiency ratio</t>
        </is>
      </c>
      <c r="C33" s="71">
        <f>IF(ISBLANK(INDEX(Tracker!$D33:$O33,Report_Month)),"",INDEX(Tracker!$D33:$O33,Report_Month))</f>
        <v/>
      </c>
      <c r="D33" s="72">
        <f>IF(Report_Month=1,"",IF(ISBLANK(INDEX(Tracker!$D33:$O33,Report_Month-1)),"",INDEX(Tracker!$D33:$O33,Report_Month-1)))</f>
        <v/>
      </c>
      <c r="E33" s="72">
        <f>IF('KPI definitions'!J33="","",'KPI definitions'!J33)</f>
        <v/>
      </c>
      <c r="F33" s="73">
        <f>IF(OR(C33="",E33=""),"",C33-E33)</f>
        <v/>
      </c>
      <c r="G33" s="56">
        <f>IF('KPI definitions'!B33="","",IF(OR(C33="",E33=""),"—",IF('KPI definitions'!I33="Higher",IF(C33&gt;=E33,"On track",IF(AND('KPI definitions'!K33&lt;&gt;"",C33&gt;='KPI definitions'!K33),"Watch","Off track")),IF(C33&lt;=E33,"On track",IF(AND('KPI definitions'!K33&lt;&gt;"",C33&lt;='KPI definitions'!K33),"Watch","Off track")))))</f>
        <v/>
      </c>
      <c r="H33" s="57">
        <f>IF(OR(C33="",D33=""),"",IF(C33=D33,"► flat",IF(('KPI definitions'!I33="Higher")=(C33&gt;D33),"▲ improving","▼ worsening")))</f>
        <v/>
      </c>
      <c r="I33" s="74">
        <f>IF(Tracker!P33="","",Tracker!P33)</f>
        <v/>
      </c>
      <c r="J33" s="57">
        <f>IF('KPI definitions'!F33="","",'KPI definitions'!F33)</f>
        <v/>
      </c>
      <c r="K33" s="59" t="n"/>
    </row>
    <row r="34" ht="24" customHeight="1">
      <c r="B34" s="28" t="inlineStr">
        <is>
          <t>Fulfilment cost per order</t>
        </is>
      </c>
      <c r="C34" s="53">
        <f>IF(ISBLANK(INDEX(Tracker!$D34:$O34,Report_Month)),"",INDEX(Tracker!$D34:$O34,Report_Month))</f>
        <v/>
      </c>
      <c r="D34" s="54">
        <f>IF(Report_Month=1,"",IF(ISBLANK(INDEX(Tracker!$D34:$O34,Report_Month-1)),"",INDEX(Tracker!$D34:$O34,Report_Month-1)))</f>
        <v/>
      </c>
      <c r="E34" s="54">
        <f>IF('KPI definitions'!J34="","",'KPI definitions'!J34)</f>
        <v/>
      </c>
      <c r="F34" s="55">
        <f>IF(OR(C34="",E34=""),"",C34-E34)</f>
        <v/>
      </c>
      <c r="G34" s="56">
        <f>IF('KPI definitions'!B34="","",IF(OR(C34="",E34=""),"—",IF('KPI definitions'!I34="Higher",IF(C34&gt;=E34,"On track",IF(AND('KPI definitions'!K34&lt;&gt;"",C34&gt;='KPI definitions'!K34),"Watch","Off track")),IF(C34&lt;=E34,"On track",IF(AND('KPI definitions'!K34&lt;&gt;"",C34&lt;='KPI definitions'!K34),"Watch","Off track")))))</f>
        <v/>
      </c>
      <c r="H34" s="57">
        <f>IF(OR(C34="",D34=""),"",IF(C34=D34,"► flat",IF(('KPI definitions'!I34="Higher")=(C34&gt;D34),"▲ improving","▼ worsening")))</f>
        <v/>
      </c>
      <c r="I34" s="58">
        <f>IF(Tracker!P34="","",Tracker!P34)</f>
        <v/>
      </c>
      <c r="J34" s="57">
        <f>IF('KPI definitions'!F34="","",'KPI definitions'!F34)</f>
        <v/>
      </c>
      <c r="K34" s="59" t="n"/>
    </row>
    <row r="35" ht="24" customHeight="1">
      <c r="B35" s="28" t="inlineStr">
        <is>
          <t>Return rate %</t>
        </is>
      </c>
      <c r="C35" s="60">
        <f>IF(ISBLANK(INDEX(Tracker!$D35:$O35,Report_Month)),"",INDEX(Tracker!$D35:$O35,Report_Month))</f>
        <v/>
      </c>
      <c r="D35" s="61">
        <f>IF(Report_Month=1,"",IF(ISBLANK(INDEX(Tracker!$D35:$O35,Report_Month-1)),"",INDEX(Tracker!$D35:$O35,Report_Month-1)))</f>
        <v/>
      </c>
      <c r="E35" s="61">
        <f>IF('KPI definitions'!J35="","",'KPI definitions'!J35)</f>
        <v/>
      </c>
      <c r="F35" s="62">
        <f>IF(OR(C35="",E35=""),"",C35-E35)</f>
        <v/>
      </c>
      <c r="G35" s="56">
        <f>IF('KPI definitions'!B35="","",IF(OR(C35="",E35=""),"—",IF('KPI definitions'!I35="Higher",IF(C35&gt;=E35,"On track",IF(AND('KPI definitions'!K35&lt;&gt;"",C35&gt;='KPI definitions'!K35),"Watch","Off track")),IF(C35&lt;=E35,"On track",IF(AND('KPI definitions'!K35&lt;&gt;"",C35&lt;='KPI definitions'!K35),"Watch","Off track")))))</f>
        <v/>
      </c>
      <c r="H35" s="57">
        <f>IF(OR(C35="",D35=""),"",IF(C35=D35,"► flat",IF(('KPI definitions'!I35="Higher")=(C35&gt;D35),"▲ improving","▼ worsening")))</f>
        <v/>
      </c>
      <c r="I35" s="63">
        <f>IF(Tracker!P35="","",Tracker!P35)</f>
        <v/>
      </c>
      <c r="J35" s="57">
        <f>IF('KPI definitions'!F35="","",'KPI definitions'!F35)</f>
        <v/>
      </c>
      <c r="K35" s="59" t="n"/>
    </row>
    <row r="36" ht="24" customHeight="1">
      <c r="B36" s="28" t="inlineStr">
        <is>
          <t>Ad spend % of revenue</t>
        </is>
      </c>
      <c r="C36" s="60">
        <f>IF(ISBLANK(INDEX(Tracker!$D36:$O36,Report_Month)),"",INDEX(Tracker!$D36:$O36,Report_Month))</f>
        <v/>
      </c>
      <c r="D36" s="61">
        <f>IF(Report_Month=1,"",IF(ISBLANK(INDEX(Tracker!$D36:$O36,Report_Month-1)),"",INDEX(Tracker!$D36:$O36,Report_Month-1)))</f>
        <v/>
      </c>
      <c r="E36" s="61">
        <f>IF('KPI definitions'!J36="","",'KPI definitions'!J36)</f>
        <v/>
      </c>
      <c r="F36" s="62">
        <f>IF(OR(C36="",E36=""),"",C36-E36)</f>
        <v/>
      </c>
      <c r="G36" s="56">
        <f>IF('KPI definitions'!B36="","",IF(OR(C36="",E36=""),"—",IF('KPI definitions'!I36="Higher",IF(C36&gt;=E36,"On track",IF(AND('KPI definitions'!K36&lt;&gt;"",C36&gt;='KPI definitions'!K36),"Watch","Off track")),IF(C36&lt;=E36,"On track",IF(AND('KPI definitions'!K36&lt;&gt;"",C36&lt;='KPI definitions'!K36),"Watch","Off track")))))</f>
        <v/>
      </c>
      <c r="H36" s="57">
        <f>IF(OR(C36="",D36=""),"",IF(C36=D36,"► flat",IF(('KPI definitions'!I36="Higher")=(C36&gt;D36),"▲ improving","▼ worsening")))</f>
        <v/>
      </c>
      <c r="I36" s="63">
        <f>IF(Tracker!P36="","",Tracker!P36)</f>
        <v/>
      </c>
      <c r="J36" s="57">
        <f>IF('KPI definitions'!F36="","",'KPI definitions'!F36)</f>
        <v/>
      </c>
      <c r="K36" s="59" t="n"/>
    </row>
    <row r="37" ht="24" customHeight="1">
      <c r="B37" s="45" t="n"/>
      <c r="C37" s="64">
        <f>IF(ISBLANK(INDEX(Tracker!$D37:$O37,Report_Month)),"",INDEX(Tracker!$D37:$O37,Report_Month))</f>
        <v/>
      </c>
      <c r="D37" s="57">
        <f>IF(Report_Month=1,"",IF(ISBLANK(INDEX(Tracker!$D37:$O37,Report_Month-1)),"",INDEX(Tracker!$D37:$O37,Report_Month-1)))</f>
        <v/>
      </c>
      <c r="E37" s="57">
        <f>IF('KPI definitions'!J37="","",'KPI definitions'!J37)</f>
        <v/>
      </c>
      <c r="F37" s="65">
        <f>IF(OR(C37="",E37=""),"",C37-E37)</f>
        <v/>
      </c>
      <c r="G37" s="56">
        <f>IF('KPI definitions'!B37="","",IF(OR(C37="",E37=""),"—",IF('KPI definitions'!I37="Higher",IF(C37&gt;=E37,"On track",IF(AND('KPI definitions'!K37&lt;&gt;"",C37&gt;='KPI definitions'!K37),"Watch","Off track")),IF(C37&lt;=E37,"On track",IF(AND('KPI definitions'!K37&lt;&gt;"",C37&lt;='KPI definitions'!K37),"Watch","Off track")))))</f>
        <v/>
      </c>
      <c r="H37" s="57">
        <f>IF(OR(C37="",D37=""),"",IF(C37=D37,"► flat",IF(('KPI definitions'!I37="Higher")=(C37&gt;D37),"▲ improving","▼ worsening")))</f>
        <v/>
      </c>
      <c r="I37" s="66">
        <f>IF(Tracker!P37="","",Tracker!P37)</f>
        <v/>
      </c>
      <c r="J37" s="57">
        <f>IF('KPI definitions'!F37="","",'KPI definitions'!F37)</f>
        <v/>
      </c>
      <c r="K37" s="59" t="n"/>
    </row>
    <row r="38" ht="24" customHeight="1">
      <c r="B38" s="45" t="n"/>
      <c r="C38" s="64">
        <f>IF(ISBLANK(INDEX(Tracker!$D38:$O38,Report_Month)),"",INDEX(Tracker!$D38:$O38,Report_Month))</f>
        <v/>
      </c>
      <c r="D38" s="57">
        <f>IF(Report_Month=1,"",IF(ISBLANK(INDEX(Tracker!$D38:$O38,Report_Month-1)),"",INDEX(Tracker!$D38:$O38,Report_Month-1)))</f>
        <v/>
      </c>
      <c r="E38" s="57">
        <f>IF('KPI definitions'!J38="","",'KPI definitions'!J38)</f>
        <v/>
      </c>
      <c r="F38" s="65">
        <f>IF(OR(C38="",E38=""),"",C38-E38)</f>
        <v/>
      </c>
      <c r="G38" s="56">
        <f>IF('KPI definitions'!B38="","",IF(OR(C38="",E38=""),"—",IF('KPI definitions'!I38="Higher",IF(C38&gt;=E38,"On track",IF(AND('KPI definitions'!K38&lt;&gt;"",C38&gt;='KPI definitions'!K38),"Watch","Off track")),IF(C38&lt;=E38,"On track",IF(AND('KPI definitions'!K38&lt;&gt;"",C38&lt;='KPI definitions'!K38),"Watch","Off track")))))</f>
        <v/>
      </c>
      <c r="H38" s="57">
        <f>IF(OR(C38="",D38=""),"",IF(C38=D38,"► flat",IF(('KPI definitions'!I38="Higher")=(C38&gt;D38),"▲ improving","▼ worsening")))</f>
        <v/>
      </c>
      <c r="I38" s="66">
        <f>IF(Tracker!P38="","",Tracker!P38)</f>
        <v/>
      </c>
      <c r="J38" s="57">
        <f>IF('KPI definitions'!F38="","",'KPI definitions'!F38)</f>
        <v/>
      </c>
      <c r="K38" s="59" t="n"/>
    </row>
  </sheetData>
  <mergeCells count="8">
    <mergeCell ref="B8:K8"/>
    <mergeCell ref="B32:K32"/>
    <mergeCell ref="B18:K18"/>
    <mergeCell ref="B25:K25"/>
    <mergeCell ref="B6:K6"/>
    <mergeCell ref="B2:K2"/>
    <mergeCell ref="B11:K11"/>
    <mergeCell ref="B3:K3"/>
  </mergeCells>
  <conditionalFormatting sqref="G11:G38">
    <cfRule type="cellIs" priority="1" operator="equal" dxfId="0">
      <formula>"On track"</formula>
    </cfRule>
    <cfRule type="cellIs" priority="2" operator="equal" dxfId="1">
      <formula>"Watch"</formula>
    </cfRule>
    <cfRule type="cellIs" priority="3" operator="equal" dxfId="2">
      <formula>"Off track"</formula>
    </cfRule>
  </conditionalFormatting>
  <conditionalFormatting sqref="H11:H38">
    <cfRule type="expression" priority="4" dxfId="0">
      <formula>ISNUMBER(SEARCH("improving",$H11))</formula>
    </cfRule>
    <cfRule type="expression" priority="5" dxfId="3">
      <formula>ISNUMBER(SEARCH("worsening",$H11))</formula>
    </cfRule>
  </conditionalFormatting>
  <pageMargins left="0.75" right="0.75" top="1" bottom="1" header="0.5" footer="0.5"/>
  <pageSetup orientation="landscape" fitToWidth="1"/>
</worksheet>
</file>

<file path=docProps/app.xml><?xml version="1.0" encoding="utf-8"?>
<Properties xmlns="http://schemas.openxmlformats.org/officeDocument/2006/extended-properties">
  <Application>Microsoft Excel</Application>
  <Company>Phoenix Advisory Limited</Company>
</Properties>
</file>

<file path=docProps/core.xml><?xml version="1.0" encoding="utf-8"?>
<cp:coreProperties xmlns:cp="http://schemas.openxmlformats.org/package/2006/metadata/core-properties">
  <dc:creator xmlns:dc="http://purl.org/dc/elements/1.1/">Phoenix Advisory Limited</dc:creator>
  <dc:title xmlns:dc="http://purl.org/dc/elements/1.1/">KPI Dashboard — Ecommerce</dc:title>
  <dc:description xmlns:dc="http://purl.org/dc/elements/1.1/">The numbers that tell you how an ecommerce business is really doing, in one place, once a month.</dc:description>
  <dc:subject xmlns:dc="http://purl.org/dc/elements/1.1/">Reignite · R3 Track Key Metrics</dc:subject>
  <dcterms:created xmlns:dcterms="http://purl.org/dc/terms/" xmlns:xsi="http://www.w3.org/2001/XMLSchema-instance" xsi:type="dcterms:W3CDTF">2026-08-03T12:24:24Z</dcterms:created>
  <dcterms:modified xmlns:dcterms="http://purl.org/dc/terms/" xmlns:xsi="http://www.w3.org/2001/XMLSchema-instance" xsi:type="dcterms:W3CDTF">2026-08-03T12:24:24Z</dcterms:modified>
  <cp:lastModifiedBy>Phoenix Advisory Limited</cp:lastModifiedBy>
  <cp:category>Reference</cp:category>
  <cp:keywords>KPI, dashboard, Reignite, R3, Phoenix Advisory</cp:keywords>
</cp:coreProperties>
</file>