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Guide" sheetId="1" state="visible" r:id="rId1"/>
    <sheet xmlns:r="http://schemas.openxmlformats.org/officeDocument/2006/relationships" name="KPI definitions" sheetId="2" state="visible" r:id="rId2"/>
    <sheet xmlns:r="http://schemas.openxmlformats.org/officeDocument/2006/relationships" name="Tracker" sheetId="3" state="visible" r:id="rId3"/>
    <sheet xmlns:r="http://schemas.openxmlformats.org/officeDocument/2006/relationships" name="Dashboard" sheetId="4" state="visible" r:id="rId4"/>
  </sheets>
  <definedNames>
    <definedName name="Biz_Name">Guide!$C$11</definedName>
    <definedName name="FY_Start">Guide!$C$12</definedName>
    <definedName name="Report_Month">Guide!$C$13</definedName>
  </definedNames>
  <calcPr calcId="124519" fullCalcOnLoad="1"/>
</workbook>
</file>

<file path=xl/styles.xml><?xml version="1.0" encoding="utf-8"?>
<styleSheet xmlns="http://schemas.openxmlformats.org/spreadsheetml/2006/main">
  <numFmts count="6">
    <numFmt numFmtId="164" formatCode="yyyy-mm-dd"/>
    <numFmt numFmtId="165" formatCode="d mmm yyyy"/>
    <numFmt numFmtId="166" formatCode="&quot;£&quot;#,##0"/>
    <numFmt numFmtId="167" formatCode="0.0%"/>
    <numFmt numFmtId="168" formatCode="#,##0.0"/>
    <numFmt numFmtId="169" formatCode="mmm yy"/>
  </numFmts>
  <fonts count="17">
    <font>
      <name val="Calibri"/>
      <family val="2"/>
      <color theme="1"/>
      <sz val="11"/>
      <scheme val="minor"/>
    </font>
    <font>
      <name val="Montserrat"/>
      <b val="1"/>
      <color rgb="001E3B8B"/>
      <sz val="18"/>
    </font>
    <font>
      <name val="Calibri"/>
      <color rgb="0064748B"/>
      <sz val="10"/>
    </font>
    <font>
      <name val="Calibri"/>
      <color rgb="000E1525"/>
      <sz val="11"/>
    </font>
    <font>
      <name val="Montserrat"/>
      <b val="1"/>
      <color rgb="00FFFFFF"/>
      <sz val="10"/>
    </font>
    <font>
      <name val="Calibri"/>
      <b val="1"/>
      <color rgb="000E1525"/>
      <sz val="10"/>
    </font>
    <font>
      <name val="Calibri"/>
      <b val="1"/>
      <color rgb="001E3B8B"/>
      <sz val="10"/>
    </font>
    <font>
      <name val="Calibri"/>
      <color rgb="0064748B"/>
      <sz val="9"/>
    </font>
    <font>
      <name val="Calibri"/>
      <b val="1"/>
      <color rgb="00E51D6F"/>
      <sz val="10"/>
    </font>
    <font>
      <name val="Calibri"/>
      <color rgb="000E1525"/>
      <sz val="9"/>
    </font>
    <font>
      <name val="Calibri"/>
      <color rgb="000E1525"/>
      <sz val="10"/>
    </font>
    <font>
      <name val="Calibri"/>
      <b val="1"/>
      <color rgb="0064748B"/>
      <sz val="10"/>
    </font>
    <font>
      <name val="Montserrat"/>
      <b val="1"/>
      <color rgb="00FFFFFF"/>
      <sz val="9"/>
    </font>
    <font>
      <name val="Montserrat"/>
      <b val="1"/>
      <color rgb="001E3B8B"/>
      <sz val="10"/>
    </font>
    <font>
      <name val="Calibri"/>
      <b val="1"/>
      <color rgb="0064748B"/>
      <sz val="9"/>
    </font>
    <font>
      <name val="Montserrat"/>
      <b val="1"/>
      <color rgb="001E3B8B"/>
      <sz val="12"/>
    </font>
    <font>
      <name val="Calibri"/>
      <b val="1"/>
      <color rgb="000E1525"/>
      <sz val="11"/>
    </font>
  </fonts>
  <fills count="5">
    <fill>
      <patternFill/>
    </fill>
    <fill>
      <patternFill patternType="gray125"/>
    </fill>
    <fill>
      <patternFill patternType="solid">
        <fgColor rgb="00F37120"/>
      </patternFill>
    </fill>
    <fill>
      <patternFill patternType="solid">
        <fgColor rgb="001E3B8B"/>
      </patternFill>
    </fill>
    <fill>
      <patternFill patternType="solid">
        <fgColor rgb="00EDF2F8"/>
      </patternFill>
    </fill>
  </fills>
  <borders count="2">
    <border>
      <left/>
      <right/>
      <top/>
      <bottom/>
      <diagonal/>
    </border>
    <border>
      <bottom style="thin">
        <color rgb="00E2E8F0"/>
      </bottom>
    </border>
  </borders>
  <cellStyleXfs count="1">
    <xf numFmtId="0" fontId="0" fillId="0" borderId="0"/>
  </cellStyleXfs>
  <cellXfs count="75">
    <xf numFmtId="0" fontId="0" fillId="0" borderId="0" pivotButton="0" quotePrefix="0" xfId="0"/>
    <xf numFmtId="0" fontId="1" fillId="0" borderId="0" applyAlignment="1" pivotButton="0" quotePrefix="0" xfId="0">
      <alignment horizontal="left" vertical="center"/>
    </xf>
    <xf numFmtId="0" fontId="2" fillId="0" borderId="0" applyAlignment="1" pivotButton="0" quotePrefix="0" xfId="0">
      <alignment horizontal="left" vertical="center"/>
    </xf>
    <xf numFmtId="0" fontId="0" fillId="2" borderId="0" pivotButton="0" quotePrefix="0" xfId="0"/>
    <xf numFmtId="0" fontId="3" fillId="0" borderId="0" applyAlignment="1" pivotButton="0" quotePrefix="0" xfId="0">
      <alignment horizontal="left" vertical="center" wrapText="1"/>
    </xf>
    <xf numFmtId="0" fontId="2" fillId="0" borderId="0" applyAlignment="1" pivotButton="0" quotePrefix="0" xfId="0">
      <alignment horizontal="left" vertical="center" wrapText="1"/>
    </xf>
    <xf numFmtId="0" fontId="4" fillId="3" borderId="0" applyAlignment="1" pivotButton="0" quotePrefix="0" xfId="0">
      <alignment horizontal="left" vertical="center"/>
    </xf>
    <xf numFmtId="0" fontId="0" fillId="3" borderId="0" pivotButton="0" quotePrefix="0" xfId="0"/>
    <xf numFmtId="0" fontId="5" fillId="0" borderId="0" applyAlignment="1" pivotButton="0" quotePrefix="0" xfId="0">
      <alignment horizontal="left" vertical="center" wrapText="1"/>
    </xf>
    <xf numFmtId="0" fontId="6" fillId="4" borderId="0" applyAlignment="1" pivotButton="0" quotePrefix="0" xfId="0">
      <alignment horizontal="center" vertical="center"/>
    </xf>
    <xf numFmtId="0" fontId="7" fillId="0" borderId="0" applyAlignment="1" pivotButton="0" quotePrefix="0" xfId="0">
      <alignment horizontal="left" vertical="center" wrapText="1"/>
    </xf>
    <xf numFmtId="165" fontId="6" fillId="4" borderId="0" applyAlignment="1" pivotButton="0" quotePrefix="0" xfId="0">
      <alignment horizontal="center" vertical="center"/>
    </xf>
    <xf numFmtId="1" fontId="6" fillId="4" borderId="0" applyAlignment="1" pivotButton="0" quotePrefix="0" xfId="0">
      <alignment horizontal="center" vertical="center"/>
    </xf>
    <xf numFmtId="0" fontId="8" fillId="0" borderId="0" applyAlignment="1" pivotButton="0" quotePrefix="0" xfId="0">
      <alignment horizontal="center" vertical="center"/>
    </xf>
    <xf numFmtId="0" fontId="6" fillId="0" borderId="0" applyAlignment="1" pivotButton="0" quotePrefix="0" xfId="0">
      <alignment horizontal="left" vertical="center"/>
    </xf>
    <xf numFmtId="0" fontId="2" fillId="0" borderId="0" applyAlignment="1" pivotButton="0" quotePrefix="0" xfId="0">
      <alignment horizontal="center" vertical="center"/>
    </xf>
    <xf numFmtId="0" fontId="9" fillId="0" borderId="0" applyAlignment="1" pivotButton="0" quotePrefix="0" xfId="0">
      <alignment horizontal="left" vertical="center" wrapText="1"/>
    </xf>
    <xf numFmtId="0" fontId="10" fillId="0" borderId="0" applyAlignment="1" pivotButton="0" quotePrefix="0" xfId="0">
      <alignment horizontal="left" vertical="center" wrapText="1"/>
    </xf>
    <xf numFmtId="0" fontId="6" fillId="0" borderId="0" applyAlignment="1" pivotButton="0" quotePrefix="0" xfId="0">
      <alignment horizontal="center" vertical="center"/>
    </xf>
    <xf numFmtId="0" fontId="11" fillId="4" borderId="0" applyAlignment="1" pivotButton="0" quotePrefix="0" xfId="0">
      <alignment horizontal="center" vertical="center"/>
    </xf>
    <xf numFmtId="0" fontId="8" fillId="4" borderId="0" applyAlignment="1" pivotButton="0" quotePrefix="0" xfId="0">
      <alignment horizontal="center" vertical="center"/>
    </xf>
    <xf numFmtId="0" fontId="11" fillId="0" borderId="0" applyAlignment="1" pivotButton="0" quotePrefix="0" xfId="0">
      <alignment horizontal="center" vertical="center"/>
    </xf>
    <xf numFmtId="0" fontId="6" fillId="0" borderId="0" applyAlignment="1" pivotButton="0" quotePrefix="0" xfId="0">
      <alignment horizontal="left" vertical="center" wrapText="1"/>
    </xf>
    <xf numFmtId="0" fontId="8" fillId="0" borderId="0" applyAlignment="1" pivotButton="0" quotePrefix="0" xfId="0">
      <alignment horizontal="left" vertical="center" wrapText="1"/>
    </xf>
    <xf numFmtId="0" fontId="7" fillId="0" borderId="0" applyAlignment="1" pivotButton="0" quotePrefix="0" xfId="0">
      <alignment horizontal="left" vertical="center"/>
    </xf>
    <xf numFmtId="0" fontId="12" fillId="3" borderId="0" applyAlignment="1" pivotButton="0" quotePrefix="0" xfId="0">
      <alignment horizontal="left" vertical="center" wrapText="1"/>
    </xf>
    <xf numFmtId="0" fontId="13" fillId="4" borderId="0" applyAlignment="1" pivotButton="0" quotePrefix="0" xfId="0">
      <alignment horizontal="left" vertical="center"/>
    </xf>
    <xf numFmtId="0" fontId="0" fillId="4" borderId="0" pivotButton="0" quotePrefix="0" xfId="0"/>
    <xf numFmtId="0" fontId="5" fillId="0" borderId="1" applyAlignment="1" pivotButton="0" quotePrefix="0" xfId="0">
      <alignment horizontal="left" vertical="center" wrapText="1"/>
    </xf>
    <xf numFmtId="0" fontId="9" fillId="0" borderId="1" applyAlignment="1" pivotButton="0" quotePrefix="0" xfId="0">
      <alignment horizontal="left" vertical="center" wrapText="1"/>
    </xf>
    <xf numFmtId="0" fontId="7" fillId="0" borderId="1" applyAlignment="1" pivotButton="0" quotePrefix="0" xfId="0">
      <alignment horizontal="left" vertical="center" wrapText="1"/>
    </xf>
    <xf numFmtId="0" fontId="6" fillId="4" borderId="1" applyAlignment="1" pivotButton="0" quotePrefix="0" xfId="0">
      <alignment horizontal="center" vertical="center"/>
    </xf>
    <xf numFmtId="0" fontId="7" fillId="0" borderId="1" applyAlignment="1" pivotButton="0" quotePrefix="0" xfId="0">
      <alignment horizontal="center" vertical="center"/>
    </xf>
    <xf numFmtId="0" fontId="14" fillId="0" borderId="1" applyAlignment="1" pivotButton="0" quotePrefix="0" xfId="0">
      <alignment horizontal="center" vertical="center"/>
    </xf>
    <xf numFmtId="166" fontId="6" fillId="4" borderId="1" applyAlignment="1" pivotButton="0" quotePrefix="0" xfId="0">
      <alignment horizontal="center" vertical="center"/>
    </xf>
    <xf numFmtId="167" fontId="6" fillId="4" borderId="1" applyAlignment="1" pivotButton="0" quotePrefix="0" xfId="0">
      <alignment horizontal="center" vertical="center"/>
    </xf>
    <xf numFmtId="0" fontId="9" fillId="0" borderId="1" applyAlignment="1" pivotButton="0" quotePrefix="0" xfId="0">
      <alignment vertical="center" wrapText="1"/>
    </xf>
    <xf numFmtId="0" fontId="6" fillId="4" borderId="1" applyAlignment="1" pivotButton="0" quotePrefix="0" xfId="0">
      <alignment horizontal="center" vertical="center"/>
    </xf>
    <xf numFmtId="168" fontId="6" fillId="4" borderId="1" applyAlignment="1" pivotButton="0" quotePrefix="0" xfId="0">
      <alignment horizontal="center" vertical="center"/>
    </xf>
    <xf numFmtId="3" fontId="6" fillId="4" borderId="1" applyAlignment="1" pivotButton="0" quotePrefix="0" xfId="0">
      <alignment horizontal="center" vertical="center"/>
    </xf>
    <xf numFmtId="169" fontId="12" fillId="3" borderId="0" applyAlignment="1" pivotButton="0" quotePrefix="0" xfId="0">
      <alignment horizontal="center" vertical="center"/>
    </xf>
    <xf numFmtId="166" fontId="6" fillId="0" borderId="1" applyAlignment="1" pivotButton="0" quotePrefix="0" xfId="0">
      <alignment horizontal="center" vertical="center"/>
    </xf>
    <xf numFmtId="166" fontId="8" fillId="0" borderId="1" applyAlignment="1" pivotButton="0" quotePrefix="0" xfId="0">
      <alignment horizontal="center" vertical="center"/>
    </xf>
    <xf numFmtId="167" fontId="6" fillId="0" borderId="1" applyAlignment="1" pivotButton="0" quotePrefix="0" xfId="0">
      <alignment horizontal="center" vertical="center"/>
    </xf>
    <xf numFmtId="167" fontId="8" fillId="0" borderId="1" applyAlignment="1" pivotButton="0" quotePrefix="0" xfId="0">
      <alignment horizontal="center" vertical="center"/>
    </xf>
    <xf numFmtId="0" fontId="10" fillId="0" borderId="1" applyAlignment="1" pivotButton="0" quotePrefix="0" xfId="0">
      <alignment horizontal="left" vertical="center" wrapText="1"/>
    </xf>
    <xf numFmtId="0" fontId="6" fillId="0" borderId="1" applyAlignment="1" pivotButton="0" quotePrefix="0" xfId="0">
      <alignment horizontal="center" vertical="center"/>
    </xf>
    <xf numFmtId="0" fontId="8" fillId="0" borderId="1" applyAlignment="1" pivotButton="0" quotePrefix="0" xfId="0">
      <alignment horizontal="center" vertical="center"/>
    </xf>
    <xf numFmtId="168" fontId="6" fillId="0" borderId="1" applyAlignment="1" pivotButton="0" quotePrefix="0" xfId="0">
      <alignment horizontal="center" vertical="center"/>
    </xf>
    <xf numFmtId="168" fontId="8" fillId="0" borderId="1" applyAlignment="1" pivotButton="0" quotePrefix="0" xfId="0">
      <alignment horizontal="center" vertical="center"/>
    </xf>
    <xf numFmtId="3" fontId="6" fillId="0" borderId="1" applyAlignment="1" pivotButton="0" quotePrefix="0" xfId="0">
      <alignment horizontal="center" vertical="center"/>
    </xf>
    <xf numFmtId="3" fontId="8" fillId="0" borderId="1" applyAlignment="1" pivotButton="0" quotePrefix="0" xfId="0">
      <alignment horizontal="center" vertical="center"/>
    </xf>
    <xf numFmtId="0" fontId="15" fillId="0" borderId="0" applyAlignment="1" pivotButton="0" quotePrefix="0" xfId="0">
      <alignment horizontal="left" vertical="center"/>
    </xf>
    <xf numFmtId="166" fontId="16" fillId="0" borderId="1" applyAlignment="1" pivotButton="0" quotePrefix="0" xfId="0">
      <alignment horizontal="center" vertical="center"/>
    </xf>
    <xf numFmtId="166" fontId="2" fillId="0" borderId="1" applyAlignment="1" pivotButton="0" quotePrefix="0" xfId="0">
      <alignment horizontal="center" vertical="center"/>
    </xf>
    <xf numFmtId="166" fontId="5" fillId="0" borderId="1" applyAlignment="1" pivotButton="0" quotePrefix="0" xfId="0">
      <alignment horizontal="center" vertical="center"/>
    </xf>
    <xf numFmtId="0" fontId="11" fillId="0" borderId="1" applyAlignment="1" pivotButton="0" quotePrefix="0" xfId="0">
      <alignment horizontal="center" vertical="center"/>
    </xf>
    <xf numFmtId="0" fontId="2" fillId="0" borderId="1" applyAlignment="1" pivotButton="0" quotePrefix="0" xfId="0">
      <alignment horizontal="center" vertical="center"/>
    </xf>
    <xf numFmtId="166" fontId="10" fillId="0" borderId="1" applyAlignment="1" pivotButton="0" quotePrefix="0" xfId="0">
      <alignment horizontal="center" vertical="center"/>
    </xf>
    <xf numFmtId="0" fontId="9" fillId="4" borderId="1" applyAlignment="1" pivotButton="0" quotePrefix="0" xfId="0">
      <alignment horizontal="left" vertical="center" wrapText="1"/>
    </xf>
    <xf numFmtId="167" fontId="16" fillId="0" borderId="1" applyAlignment="1" pivotButton="0" quotePrefix="0" xfId="0">
      <alignment horizontal="center" vertical="center"/>
    </xf>
    <xf numFmtId="167" fontId="2" fillId="0" borderId="1" applyAlignment="1" pivotButton="0" quotePrefix="0" xfId="0">
      <alignment horizontal="center" vertical="center"/>
    </xf>
    <xf numFmtId="167" fontId="5" fillId="0" borderId="1" applyAlignment="1" pivotButton="0" quotePrefix="0" xfId="0">
      <alignment horizontal="center" vertical="center"/>
    </xf>
    <xf numFmtId="167" fontId="10" fillId="0" borderId="1" applyAlignment="1" pivotButton="0" quotePrefix="0" xfId="0">
      <alignment horizontal="center" vertical="center"/>
    </xf>
    <xf numFmtId="0" fontId="16" fillId="0" borderId="1" applyAlignment="1" pivotButton="0" quotePrefix="0" xfId="0">
      <alignment horizontal="center" vertical="center"/>
    </xf>
    <xf numFmtId="0" fontId="5" fillId="0" borderId="1" applyAlignment="1" pivotButton="0" quotePrefix="0" xfId="0">
      <alignment horizontal="center" vertical="center"/>
    </xf>
    <xf numFmtId="0" fontId="10" fillId="0" borderId="1" applyAlignment="1" pivotButton="0" quotePrefix="0" xfId="0">
      <alignment horizontal="center" vertical="center"/>
    </xf>
    <xf numFmtId="168" fontId="16" fillId="0" borderId="1" applyAlignment="1" pivotButton="0" quotePrefix="0" xfId="0">
      <alignment horizontal="center" vertical="center"/>
    </xf>
    <xf numFmtId="168" fontId="2" fillId="0" borderId="1" applyAlignment="1" pivotButton="0" quotePrefix="0" xfId="0">
      <alignment horizontal="center" vertical="center"/>
    </xf>
    <xf numFmtId="168" fontId="5" fillId="0" borderId="1" applyAlignment="1" pivotButton="0" quotePrefix="0" xfId="0">
      <alignment horizontal="center" vertical="center"/>
    </xf>
    <xf numFmtId="168" fontId="10" fillId="0" borderId="1" applyAlignment="1" pivotButton="0" quotePrefix="0" xfId="0">
      <alignment horizontal="center" vertical="center"/>
    </xf>
    <xf numFmtId="3" fontId="16" fillId="0" borderId="1" applyAlignment="1" pivotButton="0" quotePrefix="0" xfId="0">
      <alignment horizontal="center" vertical="center"/>
    </xf>
    <xf numFmtId="3" fontId="2" fillId="0" borderId="1" applyAlignment="1" pivotButton="0" quotePrefix="0" xfId="0">
      <alignment horizontal="center" vertical="center"/>
    </xf>
    <xf numFmtId="3" fontId="5" fillId="0" borderId="1" applyAlignment="1" pivotButton="0" quotePrefix="0" xfId="0">
      <alignment horizontal="center" vertical="center"/>
    </xf>
    <xf numFmtId="3" fontId="10" fillId="0" borderId="1" applyAlignment="1" pivotButton="0" quotePrefix="0" xfId="0">
      <alignment horizontal="center" vertical="center"/>
    </xf>
  </cellXfs>
  <cellStyles count="1">
    <cellStyle name="Normal" xfId="0" builtinId="0" hidden="0"/>
  </cellStyles>
  <dxfs count="4">
    <dxf>
      <font>
        <name val="Calibri"/>
        <b val="1"/>
        <color rgb="001E3B8B"/>
        <sz val="10"/>
      </font>
    </dxf>
    <dxf>
      <font>
        <name val="Calibri"/>
        <b val="1"/>
        <color rgb="0064748B"/>
        <sz val="10"/>
      </font>
      <fill>
        <patternFill patternType="solid">
          <fgColor rgb="00EDF2F8"/>
          <bgColor rgb="00EDF2F8"/>
        </patternFill>
      </fill>
    </dxf>
    <dxf>
      <font>
        <name val="Calibri"/>
        <b val="1"/>
        <color rgb="00E51D6F"/>
        <sz val="10"/>
      </font>
      <fill>
        <patternFill patternType="solid">
          <fgColor rgb="00EDF2F8"/>
          <bgColor rgb="00EDF2F8"/>
        </patternFill>
      </fill>
    </dxf>
    <dxf>
      <font>
        <name val="Calibri"/>
        <b val="1"/>
        <color rgb="00E51D6F"/>
        <sz val="1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drawings/_rels/drawing1.xml.rels><Relationships xmlns="http://schemas.openxmlformats.org/package/2006/relationships"><Relationship Type="http://schemas.openxmlformats.org/officeDocument/2006/relationships/image" Target="/xl/media/image1.png" Id="rId1"/></Relationships>
</file>

<file path=xl/drawings/drawing1.xml><?xml version="1.0" encoding="utf-8"?>
<wsDr xmlns="http://schemas.openxmlformats.org/drawingml/2006/spreadsheetDrawing">
  <oneCellAnchor>
    <from>
      <col>1</col>
      <colOff>0</colOff>
      <row>0</row>
      <rowOff>0</rowOff>
    </from>
    <ext cx="1381125" cy="36195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tabColor rgb="001E3B8B"/>
    <outlinePr summaryBelow="1" summaryRight="1"/>
    <pageSetUpPr fitToPage="1"/>
  </sheetPr>
  <dimension ref="B2:D42"/>
  <sheetViews>
    <sheetView showGridLines="0" workbookViewId="0">
      <pane xSplit="1" ySplit="5" topLeftCell="B6" activePane="bottomRight" state="frozen"/>
      <selection pane="topRight"/>
      <selection pane="bottomLeft"/>
      <selection pane="bottomRight" activeCell="A1" sqref="A1"/>
    </sheetView>
  </sheetViews>
  <sheetFormatPr baseColWidth="8" defaultRowHeight="15"/>
  <cols>
    <col width="2" customWidth="1" min="1" max="1"/>
    <col width="34" customWidth="1" min="2" max="2"/>
    <col width="20" customWidth="1" min="3" max="3"/>
    <col width="74" customWidth="1" min="4" max="4"/>
  </cols>
  <sheetData>
    <row r="1" ht="31.5" customHeight="1"/>
    <row r="2" ht="22.05" customHeight="1">
      <c r="B2" s="1" t="inlineStr">
        <is>
          <t>KPI Dashboard — Professional Services</t>
        </is>
      </c>
    </row>
    <row r="3" ht="15" customHeight="1">
      <c r="B3" s="2" t="inlineStr">
        <is>
          <t>Reference  ·  v1.0  ·  3 August 2026</t>
        </is>
      </c>
    </row>
    <row r="4" ht="3" customHeight="1">
      <c r="B4" s="3" t="n"/>
      <c r="C4" s="3" t="n"/>
      <c r="D4" s="3" t="n"/>
    </row>
    <row r="6" ht="20" customHeight="1">
      <c r="B6" s="4" t="inlineStr">
        <is>
          <t>The numbers that tell you how a professional services firm is really doing, in one place, once a month.</t>
        </is>
      </c>
    </row>
    <row r="7" ht="30" customHeight="1">
      <c r="B7" s="5" t="inlineStr">
        <is>
          <t>Built for a firm that sells its people's time — an accountancy practice, a consultancy, an agency, a law firm. If you sell products, use the Ecommerce edition instead: the tabs are identical and the metrics are not.</t>
        </is>
      </c>
    </row>
    <row r="9" ht="19.5" customHeight="1">
      <c r="B9" s="6" t="inlineStr">
        <is>
          <t>01 — START HERE</t>
        </is>
      </c>
      <c r="C9" s="7" t="n"/>
      <c r="D9" s="7" t="n"/>
    </row>
    <row r="10" ht="18" customHeight="1">
      <c r="B10" s="5" t="inlineStr">
        <is>
          <t>Fill in the shaded cells below. Everything else, on every tab, follows from them.</t>
        </is>
      </c>
    </row>
    <row r="11" ht="34" customHeight="1">
      <c r="B11" s="8" t="inlineStr">
        <is>
          <t>Business name</t>
        </is>
      </c>
      <c r="C11" s="9" t="inlineStr">
        <is>
          <t>Your business</t>
        </is>
      </c>
      <c r="D11" s="10" t="inlineStr">
        <is>
          <t>Appears at the top of the Dashboard, so a printed page says whose it is.</t>
        </is>
      </c>
    </row>
    <row r="12" ht="34" customHeight="1">
      <c r="B12" s="8" t="inlineStr">
        <is>
          <t>First month of your financial year</t>
        </is>
      </c>
      <c r="C12" s="11" t="n">
        <v>46113</v>
      </c>
      <c r="D12" s="10" t="inlineStr">
        <is>
          <t>The first day of the month your financial year starts. The twelve columns on the Tracker label themselves from this, so a March year end never has to be re-typed as January.</t>
        </is>
      </c>
    </row>
    <row r="13" ht="34" customHeight="1">
      <c r="B13" s="8" t="inlineStr">
        <is>
          <t>Month you are reporting on</t>
        </is>
      </c>
      <c r="C13" s="12" t="n">
        <v>1</v>
      </c>
      <c r="D13" s="10" t="inlineStr">
        <is>
          <t>1 is the first month of your financial year, 12 the last. The Dashboard reads this column of the Tracker. Change it once a month; nothing else moves.</t>
        </is>
      </c>
    </row>
    <row r="14" ht="20" customHeight="1">
      <c r="B14" s="2" t="inlineStr">
        <is>
          <t>That month is</t>
        </is>
      </c>
      <c r="C14" s="13">
        <f>TEXT(EDATE(FY_Start,C13-1),"mmmm yyyy")</f>
        <v/>
      </c>
      <c r="D14" s="10" t="inlineStr">
        <is>
          <t>Check this says what you expect before you read the Dashboard.</t>
        </is>
      </c>
    </row>
    <row r="16" ht="19.5" customHeight="1">
      <c r="B16" s="6" t="inlineStr">
        <is>
          <t>02 — WHAT IS ON EACH TAB</t>
        </is>
      </c>
      <c r="C16" s="7" t="n"/>
      <c r="D16" s="7" t="n"/>
    </row>
    <row r="17" ht="44" customHeight="1">
      <c r="B17" s="14" t="inlineStr">
        <is>
          <t>KPI definitions</t>
        </is>
      </c>
      <c r="C17" s="15" t="inlineStr">
        <is>
          <t>Set it up once</t>
        </is>
      </c>
      <c r="D17" s="16" t="inlineStr">
        <is>
          <t>Every metric, what it tells you, how it is worked out and where the number comes from. Set your own target and the point where amber starts, and put a name against each one. The Dashboard reads its targets and owners from here, so this is the only place you change them.</t>
        </is>
      </c>
    </row>
    <row r="18" ht="44" customHeight="1">
      <c r="B18" s="14" t="inlineStr">
        <is>
          <t>Tracker</t>
        </is>
      </c>
      <c r="C18" s="15" t="inlineStr">
        <is>
          <t>Fill it in monthly</t>
        </is>
      </c>
      <c r="D18" s="16" t="inlineStr">
        <is>
          <t>One row per metric, twelve columns for the year. Type the month's figure into the right column and nothing else. The bar behind each row is drawn from that row alone, so it shows the shape of the year rather than the size of the number.</t>
        </is>
      </c>
    </row>
    <row r="19" ht="44" customHeight="1">
      <c r="B19" s="14" t="inlineStr">
        <is>
          <t>Dashboard</t>
        </is>
      </c>
      <c r="C19" s="15" t="inlineStr">
        <is>
          <t>Read it monthly</t>
        </is>
      </c>
      <c r="D19" s="16" t="inlineStr">
        <is>
          <t>The reporting month against target, last month, and the year so far. Status and trend are worked out — there is nothing to fill in here.</t>
        </is>
      </c>
    </row>
    <row r="21" ht="19.5" customHeight="1">
      <c r="B21" s="6" t="inlineStr">
        <is>
          <t>03 — HOW THE STATUS IS WORKED OUT</t>
        </is>
      </c>
      <c r="C21" s="7" t="n"/>
      <c r="D21" s="7" t="n"/>
    </row>
    <row r="22" ht="44" customHeight="1">
      <c r="B22" s="17" t="inlineStr">
        <is>
          <t>Two things decide it: your target, and whether a higher number is better or a worse. Debtor days and return rate are better when they fall; revenue and margin are better when they rise. The Better when column on the KPI definitions tab says which, and the status reads it — so a falling number is only ever flagged when falling is bad.</t>
        </is>
      </c>
    </row>
    <row r="23" ht="20" customHeight="1">
      <c r="B23" s="18" t="inlineStr">
        <is>
          <t>On track</t>
        </is>
      </c>
      <c r="C23" s="16" t="inlineStr">
        <is>
          <t>At target or better. Nothing to do.</t>
        </is>
      </c>
    </row>
    <row r="24" ht="20" customHeight="1">
      <c r="B24" s="19" t="inlineStr">
        <is>
          <t>Watch</t>
        </is>
      </c>
      <c r="C24" s="16" t="inlineStr">
        <is>
          <t>Past target but still inside the amber band you set. Worth a look, not worth a meeting.</t>
        </is>
      </c>
    </row>
    <row r="25" ht="20" customHeight="1">
      <c r="B25" s="20" t="inlineStr">
        <is>
          <t>Off track</t>
        </is>
      </c>
      <c r="C25" s="16" t="inlineStr">
        <is>
          <t>Beyond the amber band. This is the one that earns a decision, and a note in the last column.</t>
        </is>
      </c>
    </row>
    <row r="26" ht="20" customHeight="1">
      <c r="B26" s="21" t="inlineStr">
        <is>
          <t>—</t>
        </is>
      </c>
      <c r="C26" s="16" t="inlineStr">
        <is>
          <t>No figure entered for that month yet, or no target set. Not a judgement.</t>
        </is>
      </c>
    </row>
    <row r="27" ht="32" customHeight="1">
      <c r="B27" s="10" t="inlineStr">
        <is>
          <t>Three states, not five. A five-band key of the kind you may have seen elsewhere separates “behind with a recovery plan” from “behind without one” — which is a judgement about the plan, not a fact about the number, and no formula can make it. That judgement belongs in the last column, in a sentence.</t>
        </is>
      </c>
    </row>
    <row r="29" ht="19.5" customHeight="1">
      <c r="B29" s="6" t="inlineStr">
        <is>
          <t>04 — THE RHYTHM</t>
        </is>
      </c>
      <c r="C29" s="7" t="n"/>
      <c r="D29" s="7" t="n"/>
    </row>
    <row r="30" ht="40" customHeight="1">
      <c r="B30" s="22" t="inlineStr">
        <is>
          <t>Once, at the start</t>
        </is>
      </c>
      <c r="C30" s="16" t="inlineStr">
        <is>
          <t>Set your targets and amber points on the KPI definitions tab, and put a name against every metric. A metric nobody owns does not get updated, and an unupdated metric is worse than no metric because it still looks like information.</t>
        </is>
      </c>
    </row>
    <row r="31" ht="40" customHeight="1">
      <c r="B31" s="22" t="inlineStr">
        <is>
          <t>Monthly, once the books are closed</t>
        </is>
      </c>
      <c r="C31" s="16" t="inlineStr">
        <is>
          <t>Enter the month into the Tracker, move the reporting month on the Guide, and read the Dashboard. Twenty minutes.</t>
        </is>
      </c>
    </row>
    <row r="32" ht="40" customHeight="1">
      <c r="B32" s="22" t="inlineStr">
        <is>
          <t>Monthly, on anything off track</t>
        </is>
      </c>
      <c r="C32" s="16" t="inlineStr">
        <is>
          <t>Write the reason in the last column of the Dashboard while you still know it. In three months' time the number will still be there and the reason will not.</t>
        </is>
      </c>
    </row>
    <row r="33" ht="40" customHeight="1">
      <c r="B33" s="22" t="inlineStr">
        <is>
          <t>Quarterly</t>
        </is>
      </c>
      <c r="C33" s="16" t="inlineStr">
        <is>
          <t>Re-read your targets. A target nobody has missed in four quarters is not a target.</t>
        </is>
      </c>
    </row>
    <row r="34" ht="40" customHeight="1">
      <c r="B34" s="22" t="inlineStr">
        <is>
          <t>Annually</t>
        </is>
      </c>
      <c r="C34" s="16" t="inlineStr">
        <is>
          <t>Roll the file forward: copy it, change the first month of your financial year, clear the Tracker. Keep last year's file — the comparison is most of the value.</t>
        </is>
      </c>
    </row>
    <row r="36" ht="19.5" customHeight="1">
      <c r="B36" s="6" t="inlineStr">
        <is>
          <t>05 — WHY IT IS BUILT THIS WAY</t>
        </is>
      </c>
      <c r="C36" s="7" t="n"/>
      <c r="D36" s="7" t="n"/>
    </row>
    <row r="37" ht="60" customHeight="1">
      <c r="B37" s="23" t="inlineStr">
        <is>
          <t>Few metrics, not many</t>
        </is>
      </c>
      <c r="C37" s="16" t="inlineStr">
        <is>
          <t>16 metrics across four areas, and room to add more. A dashboard of thirty numbers gets read once. The areas are deliberate: profit tells you whether the model works, cash tells you whether you survive the month, customers tell you whether it lasts, and cost tells you which of the other three is being eaten.</t>
        </is>
      </c>
    </row>
    <row r="38" ht="60" customHeight="1">
      <c r="B38" s="23" t="inlineStr">
        <is>
          <t>Targets are yours, benchmarks are a starting point</t>
        </is>
      </c>
      <c r="C38" s="16" t="inlineStr">
        <is>
          <t>Where a defensible typical range exists it is pre-filled and the range is written in the last column, with what it depends on. Where the number is yours alone — revenue, cash, client count — the target is left blank on purpose. A pre-filled target you did not choose is worse than an empty one, because you will believe it.</t>
        </is>
      </c>
    </row>
    <row r="39" ht="60" customHeight="1">
      <c r="B39" s="23" t="inlineStr">
        <is>
          <t>Definitions live with the metric</t>
        </is>
      </c>
      <c r="C39" s="16" t="inlineStr">
        <is>
          <t>How it is worked out and where the number comes from sit on the same row as the metric, not in a separate note. Most dashboards fail not because the numbers are wrong but because two people calculated the same metric differently and neither knew.</t>
        </is>
      </c>
    </row>
    <row r="40" ht="60" customHeight="1">
      <c r="B40" s="23" t="inlineStr">
        <is>
          <t>Nothing is hidden</t>
        </is>
      </c>
      <c r="C40" s="16" t="inlineStr">
        <is>
          <t>No macros, no add-ins, no links to another file. Every formula can be read. It will open on any machine, including one without the brand typeface, and still work.</t>
        </is>
      </c>
    </row>
    <row r="42">
      <c r="B42" s="24" t="inlineStr">
        <is>
          <t>Phoenix Advisory  ·  Reignite  ·  R3 Track Key Metrics  ·  KPI Dashboard — Professional Services  ·  v1.0</t>
        </is>
      </c>
    </row>
  </sheetData>
  <mergeCells count="26">
    <mergeCell ref="C34:D34"/>
    <mergeCell ref="B42:D42"/>
    <mergeCell ref="C24:D24"/>
    <mergeCell ref="C30:D30"/>
    <mergeCell ref="C33:D33"/>
    <mergeCell ref="B29:D29"/>
    <mergeCell ref="C26:D26"/>
    <mergeCell ref="B10:D10"/>
    <mergeCell ref="C25:D25"/>
    <mergeCell ref="B9:D9"/>
    <mergeCell ref="C40:D40"/>
    <mergeCell ref="C31:D31"/>
    <mergeCell ref="B6:D6"/>
    <mergeCell ref="B36:D36"/>
    <mergeCell ref="B7:D7"/>
    <mergeCell ref="C23:D23"/>
    <mergeCell ref="C39:D39"/>
    <mergeCell ref="B16:D16"/>
    <mergeCell ref="B3:D3"/>
    <mergeCell ref="C32:D32"/>
    <mergeCell ref="C38:D38"/>
    <mergeCell ref="B22:D22"/>
    <mergeCell ref="C37:D37"/>
    <mergeCell ref="B27:D27"/>
    <mergeCell ref="B21:D21"/>
    <mergeCell ref="B2:D2"/>
  </mergeCells>
  <dataValidations count="1">
    <dataValidation sqref="C13" showDropDown="0" showInputMessage="0" showErrorMessage="1" allowBlank="0" errorTitle="Month number" error="Enter a number from 1 to 12. 1 is the first month of your financial year." type="whole" operator="between">
      <formula1>1</formula1>
      <formula2>12</formula2>
    </dataValidation>
  </dataValidations>
  <pageMargins left="0.75" right="0.75" top="1" bottom="1" header="0.5" footer="0.5"/>
  <pageSetup orientation="landscape" fitToWidth="1"/>
  <drawing xmlns:r="http://schemas.openxmlformats.org/officeDocument/2006/relationships" r:id="rId1"/>
</worksheet>
</file>

<file path=xl/worksheets/sheet2.xml><?xml version="1.0" encoding="utf-8"?>
<worksheet xmlns="http://schemas.openxmlformats.org/spreadsheetml/2006/main">
  <sheetPr>
    <tabColor rgb="001E3B8B"/>
    <outlinePr summaryBelow="1" summaryRight="1"/>
    <pageSetUpPr fitToPage="1"/>
  </sheetPr>
  <dimension ref="B2:M38"/>
  <sheetViews>
    <sheetView showGridLines="0" workbookViewId="0">
      <pane xSplit="2" ySplit="10" topLeftCell="C11" activePane="bottomRight" state="frozen"/>
      <selection pane="topRight"/>
      <selection pane="bottomLeft"/>
      <selection pane="bottomRight" activeCell="A1" sqref="A1"/>
    </sheetView>
  </sheetViews>
  <sheetFormatPr baseColWidth="8" defaultRowHeight="15"/>
  <cols>
    <col width="2" customWidth="1" min="1" max="1"/>
    <col width="30" customWidth="1" min="2" max="2"/>
    <col width="40" customWidth="1" min="3" max="3"/>
    <col width="42" customWidth="1" min="4" max="4"/>
    <col width="32" customWidth="1" min="5" max="5"/>
    <col width="14" customWidth="1" min="6" max="6"/>
    <col width="11" customWidth="1" min="7" max="7"/>
    <col width="8" customWidth="1" min="8" max="8"/>
    <col width="12" customWidth="1" min="9" max="9"/>
    <col width="12" customWidth="1" min="10" max="10"/>
    <col width="12" customWidth="1" min="11" max="11"/>
    <col width="11" customWidth="1" min="12" max="12"/>
    <col width="62" customWidth="1" min="13" max="13"/>
  </cols>
  <sheetData>
    <row r="1" ht="8" customHeight="1"/>
    <row r="2" ht="22.05" customHeight="1">
      <c r="B2" s="1" t="inlineStr">
        <is>
          <t>KPI definitions</t>
        </is>
      </c>
    </row>
    <row r="3" ht="15" customHeight="1">
      <c r="B3" s="2" t="inlineStr">
        <is>
          <t>Set this up once. The Dashboard reads its targets and owners from here.</t>
        </is>
      </c>
    </row>
    <row r="4" ht="3" customHeight="1">
      <c r="B4" s="3" t="n"/>
      <c r="C4" s="3" t="n"/>
      <c r="D4" s="3" t="n"/>
      <c r="E4" s="3" t="n"/>
      <c r="F4" s="3" t="n"/>
      <c r="G4" s="3" t="n"/>
      <c r="H4" s="3" t="n"/>
      <c r="I4" s="3" t="n"/>
      <c r="J4" s="3" t="n"/>
      <c r="K4" s="3" t="n"/>
      <c r="L4" s="3" t="n"/>
      <c r="M4" s="3" t="n"/>
    </row>
    <row r="6" ht="30" customHeight="1">
      <c r="B6" s="17" t="inlineStr">
        <is>
          <t>One row per metric. The shaded cells are yours to set — a target, the point where amber starts, and a name. Everything else is the definition, and changing it changes what the metric means, so change it deliberately.</t>
        </is>
      </c>
    </row>
    <row r="8" ht="20" customHeight="1">
      <c r="B8" s="10" t="inlineStr">
        <is>
          <t>Better when — Higher or Lower — is what makes the status work. Get it wrong and a metric that is improving will be flagged as a problem every month until someone stops believing the sheet.</t>
        </is>
      </c>
    </row>
    <row r="10" ht="26" customHeight="1">
      <c r="B10" s="25" t="inlineStr">
        <is>
          <t>KPI</t>
        </is>
      </c>
      <c r="C10" s="25" t="inlineStr">
        <is>
          <t>What it tells you</t>
        </is>
      </c>
      <c r="D10" s="25" t="inlineStr">
        <is>
          <t>How it is worked out</t>
        </is>
      </c>
      <c r="E10" s="25" t="inlineStr">
        <is>
          <t>Where the number comes from</t>
        </is>
      </c>
      <c r="F10" s="25" t="inlineStr">
        <is>
          <t>Who owns it</t>
        </is>
      </c>
      <c r="G10" s="25" t="inlineStr">
        <is>
          <t>How often</t>
        </is>
      </c>
      <c r="H10" s="25" t="inlineStr">
        <is>
          <t>Unit</t>
        </is>
      </c>
      <c r="I10" s="25" t="inlineStr">
        <is>
          <t>Better when</t>
        </is>
      </c>
      <c r="J10" s="25" t="inlineStr">
        <is>
          <t>Your target</t>
        </is>
      </c>
      <c r="K10" s="25" t="inlineStr">
        <is>
          <t>Amber from</t>
        </is>
      </c>
      <c r="L10" s="25" t="inlineStr">
        <is>
          <t>Year figure</t>
        </is>
      </c>
      <c r="M10" s="25" t="inlineStr">
        <is>
          <t>Worth knowing</t>
        </is>
      </c>
    </row>
    <row r="11" ht="19.5" customHeight="1">
      <c r="B11" s="26" t="inlineStr">
        <is>
          <t>PROFIT</t>
        </is>
      </c>
      <c r="C11" s="27" t="n"/>
      <c r="D11" s="27" t="n"/>
      <c r="E11" s="27" t="n"/>
      <c r="F11" s="27" t="n"/>
      <c r="G11" s="27" t="n"/>
      <c r="H11" s="27" t="n"/>
      <c r="I11" s="27" t="n"/>
      <c r="J11" s="27" t="n"/>
      <c r="K11" s="27" t="n"/>
      <c r="L11" s="27" t="n"/>
      <c r="M11" s="27" t="n"/>
    </row>
    <row r="12" ht="46" customHeight="1">
      <c r="B12" s="28" t="inlineStr">
        <is>
          <t>Revenue</t>
        </is>
      </c>
      <c r="C12" s="29" t="inlineStr">
        <is>
          <t>What you billed this month.</t>
        </is>
      </c>
      <c r="D12" s="29" t="inlineStr">
        <is>
          <t>Fees invoiced in the month, excluding VAT</t>
        </is>
      </c>
      <c r="E12" s="30" t="inlineStr">
        <is>
          <t>Accounting software — profit and loss</t>
        </is>
      </c>
      <c r="F12" s="31" t="inlineStr">
        <is>
          <t>You</t>
        </is>
      </c>
      <c r="G12" s="32" t="inlineStr">
        <is>
          <t>Monthly</t>
        </is>
      </c>
      <c r="H12" s="32" t="inlineStr">
        <is>
          <t>£</t>
        </is>
      </c>
      <c r="I12" s="33" t="inlineStr">
        <is>
          <t>Higher</t>
        </is>
      </c>
      <c r="J12" s="34" t="n"/>
      <c r="K12" s="34" t="n"/>
      <c r="L12" s="32" t="inlineStr">
        <is>
          <t>Total</t>
        </is>
      </c>
      <c r="M12" s="30" t="inlineStr">
        <is>
          <t>Your number. Set it from your annual plan divided across the year, not from what last month happened to be.</t>
        </is>
      </c>
    </row>
    <row r="13" ht="46" customHeight="1">
      <c r="B13" s="28" t="inlineStr">
        <is>
          <t>Gross margin %</t>
        </is>
      </c>
      <c r="C13" s="29" t="inlineStr">
        <is>
          <t>What is left after the cost of the people doing the work.</t>
        </is>
      </c>
      <c r="D13" s="29" t="inlineStr">
        <is>
          <t>(Revenue − direct delivery cost) ÷ Revenue</t>
        </is>
      </c>
      <c r="E13" s="30" t="inlineStr">
        <is>
          <t>Profit and loss, with fee-earner salaries in cost of sales</t>
        </is>
      </c>
      <c r="F13" s="31" t="inlineStr">
        <is>
          <t>You</t>
        </is>
      </c>
      <c r="G13" s="32" t="inlineStr">
        <is>
          <t>Monthly</t>
        </is>
      </c>
      <c r="H13" s="32" t="inlineStr">
        <is>
          <t>%</t>
        </is>
      </c>
      <c r="I13" s="33" t="inlineStr">
        <is>
          <t>Higher</t>
        </is>
      </c>
      <c r="J13" s="35" t="n">
        <v>0.5</v>
      </c>
      <c r="K13" s="35" t="n">
        <v>0.45</v>
      </c>
      <c r="L13" s="32" t="inlineStr">
        <is>
          <t>Average</t>
        </is>
      </c>
      <c r="M13" s="30" t="inlineStr">
        <is>
          <t>45–60% is common where fee-earner salaries sit in cost of sales. If yours sit in overheads this number looks far higher and means far less — check which before you judge it.</t>
        </is>
      </c>
    </row>
    <row r="14" ht="46" customHeight="1">
      <c r="B14" s="28" t="inlineStr">
        <is>
          <t>Net profit margin %</t>
        </is>
      </c>
      <c r="C14" s="29" t="inlineStr">
        <is>
          <t>What the business actually keeps.</t>
        </is>
      </c>
      <c r="D14" s="29" t="inlineStr">
        <is>
          <t>Net profit before tax ÷ Revenue</t>
        </is>
      </c>
      <c r="E14" s="30" t="inlineStr">
        <is>
          <t>Accounting software — profit and loss</t>
        </is>
      </c>
      <c r="F14" s="31" t="inlineStr">
        <is>
          <t>You</t>
        </is>
      </c>
      <c r="G14" s="32" t="inlineStr">
        <is>
          <t>Monthly</t>
        </is>
      </c>
      <c r="H14" s="32" t="inlineStr">
        <is>
          <t>%</t>
        </is>
      </c>
      <c r="I14" s="33" t="inlineStr">
        <is>
          <t>Higher</t>
        </is>
      </c>
      <c r="J14" s="35" t="n">
        <v>0.2</v>
      </c>
      <c r="K14" s="35" t="n">
        <v>0.15</v>
      </c>
      <c r="L14" s="32" t="inlineStr">
        <is>
          <t>Average</t>
        </is>
      </c>
      <c r="M14" s="30" t="inlineStr">
        <is>
          <t>15–25% for an established practice. Below 10% is usually either pricing or utilisation, and the other rows will tell you which.</t>
        </is>
      </c>
    </row>
    <row r="15" ht="46" customHeight="1">
      <c r="B15" s="28" t="inlineStr">
        <is>
          <t>Revenue per fee earner</t>
        </is>
      </c>
      <c r="C15" s="29" t="inlineStr">
        <is>
          <t>How much each chargeable head brings in.</t>
        </is>
      </c>
      <c r="D15" s="29" t="inlineStr">
        <is>
          <t>Revenue ÷ fee earners (full-time equivalent)</t>
        </is>
      </c>
      <c r="E15" s="30" t="inlineStr">
        <is>
          <t>Profit and loss, and payroll</t>
        </is>
      </c>
      <c r="F15" s="31" t="inlineStr">
        <is>
          <t>You</t>
        </is>
      </c>
      <c r="G15" s="32" t="inlineStr">
        <is>
          <t>Monthly</t>
        </is>
      </c>
      <c r="H15" s="32" t="inlineStr">
        <is>
          <t>£</t>
        </is>
      </c>
      <c r="I15" s="33" t="inlineStr">
        <is>
          <t>Higher</t>
        </is>
      </c>
      <c r="J15" s="34" t="n"/>
      <c r="K15" s="34" t="n"/>
      <c r="L15" s="32" t="inlineStr">
        <is>
          <t>Average</t>
        </is>
      </c>
      <c r="M15" s="30" t="inlineStr">
        <is>
          <t>Your number, but watch the direction. Falling while headcount rises is the earliest sign of hiring ahead of the work.</t>
        </is>
      </c>
    </row>
    <row r="16" ht="24" customHeight="1">
      <c r="B16" s="36" t="n"/>
      <c r="C16" s="36" t="n"/>
      <c r="D16" s="36" t="n"/>
      <c r="E16" s="36" t="n"/>
      <c r="F16" s="37" t="n"/>
      <c r="G16" s="36" t="n"/>
      <c r="H16" s="36" t="n"/>
      <c r="I16" s="36" t="n"/>
      <c r="J16" s="37" t="n"/>
      <c r="K16" s="37" t="n"/>
      <c r="L16" s="36" t="n"/>
      <c r="M16" s="36" t="n"/>
    </row>
    <row r="17" ht="24" customHeight="1">
      <c r="B17" s="36" t="n"/>
      <c r="C17" s="36" t="n"/>
      <c r="D17" s="36" t="n"/>
      <c r="E17" s="36" t="n"/>
      <c r="F17" s="37" t="n"/>
      <c r="G17" s="36" t="n"/>
      <c r="H17" s="36" t="n"/>
      <c r="I17" s="36" t="n"/>
      <c r="J17" s="37" t="n"/>
      <c r="K17" s="37" t="n"/>
      <c r="L17" s="36" t="n"/>
      <c r="M17" s="36" t="n"/>
    </row>
    <row r="18" ht="19.5" customHeight="1">
      <c r="B18" s="26" t="inlineStr">
        <is>
          <t>CASH</t>
        </is>
      </c>
      <c r="C18" s="27" t="n"/>
      <c r="D18" s="27" t="n"/>
      <c r="E18" s="27" t="n"/>
      <c r="F18" s="27" t="n"/>
      <c r="G18" s="27" t="n"/>
      <c r="H18" s="27" t="n"/>
      <c r="I18" s="27" t="n"/>
      <c r="J18" s="27" t="n"/>
      <c r="K18" s="27" t="n"/>
      <c r="L18" s="27" t="n"/>
      <c r="M18" s="27" t="n"/>
    </row>
    <row r="19" ht="46" customHeight="1">
      <c r="B19" s="28" t="inlineStr">
        <is>
          <t>Cash balance</t>
        </is>
      </c>
      <c r="C19" s="29" t="inlineStr">
        <is>
          <t>What you have to work with.</t>
        </is>
      </c>
      <c r="D19" s="29" t="inlineStr">
        <is>
          <t>Closing balance across all current accounts</t>
        </is>
      </c>
      <c r="E19" s="30" t="inlineStr">
        <is>
          <t>Bank</t>
        </is>
      </c>
      <c r="F19" s="31" t="inlineStr">
        <is>
          <t>You</t>
        </is>
      </c>
      <c r="G19" s="32" t="inlineStr">
        <is>
          <t>Monthly</t>
        </is>
      </c>
      <c r="H19" s="32" t="inlineStr">
        <is>
          <t>£</t>
        </is>
      </c>
      <c r="I19" s="33" t="inlineStr">
        <is>
          <t>Higher</t>
        </is>
      </c>
      <c r="J19" s="34" t="n"/>
      <c r="K19" s="34" t="n"/>
      <c r="L19" s="32" t="inlineStr">
        <is>
          <t>Latest</t>
        </is>
      </c>
      <c r="M19" s="30" t="inlineStr">
        <is>
          <t>Your number. A common floor is three months of fixed costs — set it once and let the status tell you when you cross it.</t>
        </is>
      </c>
    </row>
    <row r="20" ht="46" customHeight="1">
      <c r="B20" s="28" t="inlineStr">
        <is>
          <t>Debtor days</t>
        </is>
      </c>
      <c r="C20" s="29" t="inlineStr">
        <is>
          <t>How long invoiced work takes to turn into money.</t>
        </is>
      </c>
      <c r="D20" s="29" t="inlineStr">
        <is>
          <t>(Trade debtors ÷ Revenue for the period) × days in the period</t>
        </is>
      </c>
      <c r="E20" s="30" t="inlineStr">
        <is>
          <t>Aged debtors report</t>
        </is>
      </c>
      <c r="F20" s="31" t="inlineStr">
        <is>
          <t>You</t>
        </is>
      </c>
      <c r="G20" s="32" t="inlineStr">
        <is>
          <t>Monthly</t>
        </is>
      </c>
      <c r="H20" s="32" t="inlineStr">
        <is>
          <t>days</t>
        </is>
      </c>
      <c r="I20" s="33" t="inlineStr">
        <is>
          <t>Lower</t>
        </is>
      </c>
      <c r="J20" s="38" t="n">
        <v>30</v>
      </c>
      <c r="K20" s="38" t="n">
        <v>45</v>
      </c>
      <c r="L20" s="32" t="inlineStr">
        <is>
          <t>Average</t>
        </is>
      </c>
      <c r="M20" s="30" t="inlineStr">
        <is>
          <t>Under 30 days if you invoice on completion and chase weekly. Past 60 and the cause is usually the invoicing, not the client.</t>
        </is>
      </c>
    </row>
    <row r="21" ht="46" customHeight="1">
      <c r="B21" s="28" t="inlineStr">
        <is>
          <t>Lock-up days</t>
        </is>
      </c>
      <c r="C21" s="29" t="inlineStr">
        <is>
          <t>Everything tied up between doing the work and being paid for it.</t>
        </is>
      </c>
      <c r="D21" s="29" t="inlineStr">
        <is>
          <t>Debtor days + work in progress days</t>
        </is>
      </c>
      <c r="E21" s="30" t="inlineStr">
        <is>
          <t>Aged debtors report and WIP report</t>
        </is>
      </c>
      <c r="F21" s="31" t="inlineStr">
        <is>
          <t>You</t>
        </is>
      </c>
      <c r="G21" s="32" t="inlineStr">
        <is>
          <t>Monthly</t>
        </is>
      </c>
      <c r="H21" s="32" t="inlineStr">
        <is>
          <t>days</t>
        </is>
      </c>
      <c r="I21" s="33" t="inlineStr">
        <is>
          <t>Lower</t>
        </is>
      </c>
      <c r="J21" s="38" t="n">
        <v>60</v>
      </c>
      <c r="K21" s="38" t="n">
        <v>80</v>
      </c>
      <c r="L21" s="32" t="inlineStr">
        <is>
          <t>Average</t>
        </is>
      </c>
      <c r="M21" s="30" t="inlineStr">
        <is>
          <t>The one number most professional firms should watch. It combines slow billing with slow collection, which is why it catches what either alone misses.</t>
        </is>
      </c>
    </row>
    <row r="22" ht="46" customHeight="1">
      <c r="B22" s="28" t="inlineStr">
        <is>
          <t>Debt over 90 days %</t>
        </is>
      </c>
      <c r="C22" s="29" t="inlineStr">
        <is>
          <t>How much of what you are owed has gone cold.</t>
        </is>
      </c>
      <c r="D22" s="29" t="inlineStr">
        <is>
          <t>Debtors over 90 days ÷ total debtors</t>
        </is>
      </c>
      <c r="E22" s="30" t="inlineStr">
        <is>
          <t>Aged debtors report</t>
        </is>
      </c>
      <c r="F22" s="31" t="inlineStr">
        <is>
          <t>You</t>
        </is>
      </c>
      <c r="G22" s="32" t="inlineStr">
        <is>
          <t>Monthly</t>
        </is>
      </c>
      <c r="H22" s="32" t="inlineStr">
        <is>
          <t>%</t>
        </is>
      </c>
      <c r="I22" s="33" t="inlineStr">
        <is>
          <t>Lower</t>
        </is>
      </c>
      <c r="J22" s="35" t="n">
        <v>0.05</v>
      </c>
      <c r="K22" s="35" t="n">
        <v>0.1</v>
      </c>
      <c r="L22" s="32" t="inlineStr">
        <is>
          <t>Average</t>
        </is>
      </c>
      <c r="M22" s="30" t="inlineStr">
        <is>
          <t>Under 5%. Anything past 90 days rarely improves on its own, and the conversation gets harder every month you leave it.</t>
        </is>
      </c>
    </row>
    <row r="23" ht="24" customHeight="1">
      <c r="B23" s="36" t="n"/>
      <c r="C23" s="36" t="n"/>
      <c r="D23" s="36" t="n"/>
      <c r="E23" s="36" t="n"/>
      <c r="F23" s="37" t="n"/>
      <c r="G23" s="36" t="n"/>
      <c r="H23" s="36" t="n"/>
      <c r="I23" s="36" t="n"/>
      <c r="J23" s="37" t="n"/>
      <c r="K23" s="37" t="n"/>
      <c r="L23" s="36" t="n"/>
      <c r="M23" s="36" t="n"/>
    </row>
    <row r="24" ht="24" customHeight="1">
      <c r="B24" s="36" t="n"/>
      <c r="C24" s="36" t="n"/>
      <c r="D24" s="36" t="n"/>
      <c r="E24" s="36" t="n"/>
      <c r="F24" s="37" t="n"/>
      <c r="G24" s="36" t="n"/>
      <c r="H24" s="36" t="n"/>
      <c r="I24" s="36" t="n"/>
      <c r="J24" s="37" t="n"/>
      <c r="K24" s="37" t="n"/>
      <c r="L24" s="36" t="n"/>
      <c r="M24" s="36" t="n"/>
    </row>
    <row r="25" ht="19.5" customHeight="1">
      <c r="B25" s="26" t="inlineStr">
        <is>
          <t>CLIENTS</t>
        </is>
      </c>
      <c r="C25" s="27" t="n"/>
      <c r="D25" s="27" t="n"/>
      <c r="E25" s="27" t="n"/>
      <c r="F25" s="27" t="n"/>
      <c r="G25" s="27" t="n"/>
      <c r="H25" s="27" t="n"/>
      <c r="I25" s="27" t="n"/>
      <c r="J25" s="27" t="n"/>
      <c r="K25" s="27" t="n"/>
      <c r="L25" s="27" t="n"/>
      <c r="M25" s="27" t="n"/>
    </row>
    <row r="26" ht="46" customHeight="1">
      <c r="B26" s="28" t="inlineStr">
        <is>
          <t>Active clients</t>
        </is>
      </c>
      <c r="C26" s="29" t="inlineStr">
        <is>
          <t>How many clients you are actually working for.</t>
        </is>
      </c>
      <c r="D26" s="29" t="inlineStr">
        <is>
          <t>Clients invoiced in the last 12 months</t>
        </is>
      </c>
      <c r="E26" s="30" t="inlineStr">
        <is>
          <t>Practice management system or sales ledger</t>
        </is>
      </c>
      <c r="F26" s="31" t="inlineStr">
        <is>
          <t>You</t>
        </is>
      </c>
      <c r="G26" s="32" t="inlineStr">
        <is>
          <t>Monthly</t>
        </is>
      </c>
      <c r="H26" s="32" t="inlineStr">
        <is>
          <t>#</t>
        </is>
      </c>
      <c r="I26" s="33" t="inlineStr">
        <is>
          <t>Higher</t>
        </is>
      </c>
      <c r="J26" s="39" t="n"/>
      <c r="K26" s="39" t="n"/>
      <c r="L26" s="32" t="inlineStr">
        <is>
          <t>Latest</t>
        </is>
      </c>
      <c r="M26" s="30" t="inlineStr">
        <is>
          <t>Your number. The direction matters more than the level — a flat count hiding churn and replacement is a different business from a stable one.</t>
        </is>
      </c>
    </row>
    <row r="27" ht="46" customHeight="1">
      <c r="B27" s="28" t="inlineStr">
        <is>
          <t>New clients won</t>
        </is>
      </c>
      <c r="C27" s="29" t="inlineStr">
        <is>
          <t>Whether the front of the pipeline is moving.</t>
        </is>
      </c>
      <c r="D27" s="29" t="inlineStr">
        <is>
          <t>Clients invoiced this month who were not invoiced in the previous 12</t>
        </is>
      </c>
      <c r="E27" s="30" t="inlineStr">
        <is>
          <t>Sales ledger</t>
        </is>
      </c>
      <c r="F27" s="31" t="inlineStr">
        <is>
          <t>You</t>
        </is>
      </c>
      <c r="G27" s="32" t="inlineStr">
        <is>
          <t>Monthly</t>
        </is>
      </c>
      <c r="H27" s="32" t="inlineStr">
        <is>
          <t>#</t>
        </is>
      </c>
      <c r="I27" s="33" t="inlineStr">
        <is>
          <t>Higher</t>
        </is>
      </c>
      <c r="J27" s="39" t="n"/>
      <c r="K27" s="39" t="n"/>
      <c r="L27" s="32" t="inlineStr">
        <is>
          <t>Total</t>
        </is>
      </c>
      <c r="M27" s="30" t="inlineStr">
        <is>
          <t>Your number, set against what you need to replace natural attrition and still grow. Work that out once a year, not once a month.</t>
        </is>
      </c>
    </row>
    <row r="28" ht="46" customHeight="1">
      <c r="B28" s="28" t="inlineStr">
        <is>
          <t>Client retention rate %</t>
        </is>
      </c>
      <c r="C28" s="29" t="inlineStr">
        <is>
          <t>Whether the back door is closed.</t>
        </is>
      </c>
      <c r="D28" s="29" t="inlineStr">
        <is>
          <t>Clients retained through the period ÷ clients at the start of it</t>
        </is>
      </c>
      <c r="E28" s="30" t="inlineStr">
        <is>
          <t>Sales ledger</t>
        </is>
      </c>
      <c r="F28" s="31" t="inlineStr">
        <is>
          <t>You</t>
        </is>
      </c>
      <c r="G28" s="32" t="inlineStr">
        <is>
          <t>Quarterly</t>
        </is>
      </c>
      <c r="H28" s="32" t="inlineStr">
        <is>
          <t>%</t>
        </is>
      </c>
      <c r="I28" s="33" t="inlineStr">
        <is>
          <t>Higher</t>
        </is>
      </c>
      <c r="J28" s="35" t="n">
        <v>0.9</v>
      </c>
      <c r="K28" s="35" t="n">
        <v>0.85</v>
      </c>
      <c r="L28" s="32" t="inlineStr">
        <is>
          <t>Average</t>
        </is>
      </c>
      <c r="M28" s="30" t="inlineStr">
        <is>
          <t>90% or better for recurring-fee work. Losing a tenth of your clients a year means winning a tenth just to stand still.</t>
        </is>
      </c>
    </row>
    <row r="29" ht="46" customHeight="1">
      <c r="B29" s="28" t="inlineStr">
        <is>
          <t>Recurring revenue %</t>
        </is>
      </c>
      <c r="C29" s="29" t="inlineStr">
        <is>
          <t>How much of next month is already known.</t>
        </is>
      </c>
      <c r="D29" s="29" t="inlineStr">
        <is>
          <t>Revenue from recurring engagements ÷ total revenue</t>
        </is>
      </c>
      <c r="E29" s="30" t="inlineStr">
        <is>
          <t>Sales ledger and engagement letters</t>
        </is>
      </c>
      <c r="F29" s="31" t="inlineStr">
        <is>
          <t>You</t>
        </is>
      </c>
      <c r="G29" s="32" t="inlineStr">
        <is>
          <t>Monthly</t>
        </is>
      </c>
      <c r="H29" s="32" t="inlineStr">
        <is>
          <t>%</t>
        </is>
      </c>
      <c r="I29" s="33" t="inlineStr">
        <is>
          <t>Higher</t>
        </is>
      </c>
      <c r="J29" s="35" t="n">
        <v>0.7</v>
      </c>
      <c r="K29" s="35" t="n">
        <v>0.55</v>
      </c>
      <c r="L29" s="32" t="inlineStr">
        <is>
          <t>Average</t>
        </is>
      </c>
      <c r="M29" s="30" t="inlineStr">
        <is>
          <t>70% or more makes a practice predictable, and predictable is what a buyer pays for. Below half and every month starts from nothing.</t>
        </is>
      </c>
    </row>
    <row r="30" ht="24" customHeight="1">
      <c r="B30" s="36" t="n"/>
      <c r="C30" s="36" t="n"/>
      <c r="D30" s="36" t="n"/>
      <c r="E30" s="36" t="n"/>
      <c r="F30" s="37" t="n"/>
      <c r="G30" s="36" t="n"/>
      <c r="H30" s="36" t="n"/>
      <c r="I30" s="36" t="n"/>
      <c r="J30" s="37" t="n"/>
      <c r="K30" s="37" t="n"/>
      <c r="L30" s="36" t="n"/>
      <c r="M30" s="36" t="n"/>
    </row>
    <row r="31" ht="24" customHeight="1">
      <c r="B31" s="36" t="n"/>
      <c r="C31" s="36" t="n"/>
      <c r="D31" s="36" t="n"/>
      <c r="E31" s="36" t="n"/>
      <c r="F31" s="37" t="n"/>
      <c r="G31" s="36" t="n"/>
      <c r="H31" s="36" t="n"/>
      <c r="I31" s="36" t="n"/>
      <c r="J31" s="37" t="n"/>
      <c r="K31" s="37" t="n"/>
      <c r="L31" s="36" t="n"/>
      <c r="M31" s="36" t="n"/>
    </row>
    <row r="32" ht="19.5" customHeight="1">
      <c r="B32" s="26" t="inlineStr">
        <is>
          <t>COST &amp; CAPACITY</t>
        </is>
      </c>
      <c r="C32" s="27" t="n"/>
      <c r="D32" s="27" t="n"/>
      <c r="E32" s="27" t="n"/>
      <c r="F32" s="27" t="n"/>
      <c r="G32" s="27" t="n"/>
      <c r="H32" s="27" t="n"/>
      <c r="I32" s="27" t="n"/>
      <c r="J32" s="27" t="n"/>
      <c r="K32" s="27" t="n"/>
      <c r="L32" s="27" t="n"/>
      <c r="M32" s="27" t="n"/>
    </row>
    <row r="33" ht="46" customHeight="1">
      <c r="B33" s="28" t="inlineStr">
        <is>
          <t>Chargeable utilisation %</t>
        </is>
      </c>
      <c r="C33" s="29" t="inlineStr">
        <is>
          <t>How much of the time you pay for gets sold.</t>
        </is>
      </c>
      <c r="D33" s="29" t="inlineStr">
        <is>
          <t>Chargeable hours ÷ available hours</t>
        </is>
      </c>
      <c r="E33" s="30" t="inlineStr">
        <is>
          <t>Time recording</t>
        </is>
      </c>
      <c r="F33" s="31" t="inlineStr">
        <is>
          <t>You</t>
        </is>
      </c>
      <c r="G33" s="32" t="inlineStr">
        <is>
          <t>Monthly</t>
        </is>
      </c>
      <c r="H33" s="32" t="inlineStr">
        <is>
          <t>%</t>
        </is>
      </c>
      <c r="I33" s="33" t="inlineStr">
        <is>
          <t>Higher</t>
        </is>
      </c>
      <c r="J33" s="35" t="n">
        <v>0.7</v>
      </c>
      <c r="K33" s="35" t="n">
        <v>0.6</v>
      </c>
      <c r="L33" s="32" t="inlineStr">
        <is>
          <t>Average</t>
        </is>
      </c>
      <c r="M33" s="30" t="inlineStr">
        <is>
          <t>65–80% for fee earners. Above 85% is not a win — it means no capacity left for holiday, training or winning the next piece of work.</t>
        </is>
      </c>
    </row>
    <row r="34" ht="46" customHeight="1">
      <c r="B34" s="28" t="inlineStr">
        <is>
          <t>Realisation rate %</t>
        </is>
      </c>
      <c r="C34" s="29" t="inlineStr">
        <is>
          <t>How much of the work you recorded you actually got paid for.</t>
        </is>
      </c>
      <c r="D34" s="29" t="inlineStr">
        <is>
          <t>Fees invoiced ÷ time recorded at standard rates</t>
        </is>
      </c>
      <c r="E34" s="30" t="inlineStr">
        <is>
          <t>Time recording and sales ledger</t>
        </is>
      </c>
      <c r="F34" s="31" t="inlineStr">
        <is>
          <t>You</t>
        </is>
      </c>
      <c r="G34" s="32" t="inlineStr">
        <is>
          <t>Monthly</t>
        </is>
      </c>
      <c r="H34" s="32" t="inlineStr">
        <is>
          <t>%</t>
        </is>
      </c>
      <c r="I34" s="33" t="inlineStr">
        <is>
          <t>Higher</t>
        </is>
      </c>
      <c r="J34" s="35" t="n">
        <v>0.9</v>
      </c>
      <c r="K34" s="35" t="n">
        <v>0.8</v>
      </c>
      <c r="L34" s="32" t="inlineStr">
        <is>
          <t>Average</t>
        </is>
      </c>
      <c r="M34" s="30" t="inlineStr">
        <is>
          <t>90% or better. The gap between utilisation and realisation is write-offs, and write-offs are usually a scope problem rather than a speed problem.</t>
        </is>
      </c>
    </row>
    <row r="35" ht="46" customHeight="1">
      <c r="B35" s="28" t="inlineStr">
        <is>
          <t>Staff cost % of revenue</t>
        </is>
      </c>
      <c r="C35" s="29" t="inlineStr">
        <is>
          <t>The biggest cost in the business, as a share of what you bill.</t>
        </is>
      </c>
      <c r="D35" s="29" t="inlineStr">
        <is>
          <t>Total employment cost ÷ Revenue</t>
        </is>
      </c>
      <c r="E35" s="30" t="inlineStr">
        <is>
          <t>Profit and loss, and payroll</t>
        </is>
      </c>
      <c r="F35" s="31" t="inlineStr">
        <is>
          <t>You</t>
        </is>
      </c>
      <c r="G35" s="32" t="inlineStr">
        <is>
          <t>Monthly</t>
        </is>
      </c>
      <c r="H35" s="32" t="inlineStr">
        <is>
          <t>%</t>
        </is>
      </c>
      <c r="I35" s="33" t="inlineStr">
        <is>
          <t>Lower</t>
        </is>
      </c>
      <c r="J35" s="35" t="n">
        <v>0.5</v>
      </c>
      <c r="K35" s="35" t="n">
        <v>0.6</v>
      </c>
      <c r="L35" s="32" t="inlineStr">
        <is>
          <t>Average</t>
        </is>
      </c>
      <c r="M35" s="30" t="inlineStr">
        <is>
          <t>45–55% all in, for most practices. Rising while revenue is flat says look at utilisation before you look at headcount.</t>
        </is>
      </c>
    </row>
    <row r="36" ht="46" customHeight="1">
      <c r="B36" s="28" t="inlineStr">
        <is>
          <t>Overhead % of revenue</t>
        </is>
      </c>
      <c r="C36" s="29" t="inlineStr">
        <is>
          <t>What it costs to keep the doors open.</t>
        </is>
      </c>
      <c r="D36" s="29" t="inlineStr">
        <is>
          <t>Overheads, excluding direct delivery cost, ÷ Revenue</t>
        </is>
      </c>
      <c r="E36" s="30" t="inlineStr">
        <is>
          <t>Accounting software — profit and loss</t>
        </is>
      </c>
      <c r="F36" s="31" t="inlineStr">
        <is>
          <t>You</t>
        </is>
      </c>
      <c r="G36" s="32" t="inlineStr">
        <is>
          <t>Monthly</t>
        </is>
      </c>
      <c r="H36" s="32" t="inlineStr">
        <is>
          <t>%</t>
        </is>
      </c>
      <c r="I36" s="33" t="inlineStr">
        <is>
          <t>Lower</t>
        </is>
      </c>
      <c r="J36" s="35" t="n">
        <v>0.25</v>
      </c>
      <c r="K36" s="35" t="n">
        <v>0.32</v>
      </c>
      <c r="L36" s="32" t="inlineStr">
        <is>
          <t>Average</t>
        </is>
      </c>
      <c r="M36" s="30" t="inlineStr">
        <is>
          <t>20–30%. It creeps rather than jumps, so it earns a line-by-line review once a year rather than a worry every month.</t>
        </is>
      </c>
    </row>
    <row r="37" ht="24" customHeight="1">
      <c r="B37" s="36" t="n"/>
      <c r="C37" s="36" t="n"/>
      <c r="D37" s="36" t="n"/>
      <c r="E37" s="36" t="n"/>
      <c r="F37" s="37" t="n"/>
      <c r="G37" s="36" t="n"/>
      <c r="H37" s="36" t="n"/>
      <c r="I37" s="36" t="n"/>
      <c r="J37" s="37" t="n"/>
      <c r="K37" s="37" t="n"/>
      <c r="L37" s="36" t="n"/>
      <c r="M37" s="36" t="n"/>
    </row>
    <row r="38" ht="24" customHeight="1">
      <c r="B38" s="36" t="n"/>
      <c r="C38" s="36" t="n"/>
      <c r="D38" s="36" t="n"/>
      <c r="E38" s="36" t="n"/>
      <c r="F38" s="37" t="n"/>
      <c r="G38" s="36" t="n"/>
      <c r="H38" s="36" t="n"/>
      <c r="I38" s="36" t="n"/>
      <c r="J38" s="37" t="n"/>
      <c r="K38" s="37" t="n"/>
      <c r="L38" s="36" t="n"/>
      <c r="M38" s="36" t="n"/>
    </row>
  </sheetData>
  <mergeCells count="8">
    <mergeCell ref="B6:M6"/>
    <mergeCell ref="B2:M2"/>
    <mergeCell ref="B11:M11"/>
    <mergeCell ref="B25:M25"/>
    <mergeCell ref="B3:M3"/>
    <mergeCell ref="B8:M8"/>
    <mergeCell ref="B32:M32"/>
    <mergeCell ref="B18:M18"/>
  </mergeCells>
  <dataValidations count="4">
    <dataValidation sqref="I12 I13 I14 I15 I16 I17 I19 I20 I21 I22 I23 I24 I26 I27 I28 I29 I30 I31 I33 I34 I35 I36 I37 I38" showDropDown="0" showInputMessage="0" showErrorMessage="0" allowBlank="1" type="list">
      <formula1>"Higher,Lower"</formula1>
    </dataValidation>
    <dataValidation sqref="G12 G13 G14 G15 G16 G17 G19 G20 G21 G22 G23 G24 G26 G27 G28 G29 G30 G31 G33 G34 G35 G36 G37 G38" showDropDown="0" showInputMessage="0" showErrorMessage="0" allowBlank="1" type="list">
      <formula1>"Monthly,Quarterly,Weekly"</formula1>
    </dataValidation>
    <dataValidation sqref="H12 H13 H14 H15 H16 H17 H19 H20 H21 H22 H23 H24 H26 H27 H28 H29 H30 H31 H33 H34 H35 H36 H37 H38" showDropDown="0" showInputMessage="0" showErrorMessage="0" allowBlank="1" type="list">
      <formula1>"£,%,days,x,#"</formula1>
    </dataValidation>
    <dataValidation sqref="L12 L13 L14 L15 L16 L17 L19 L20 L21 L22 L23 L24 L26 L27 L28 L29 L30 L31 L33 L34 L35 L36 L37 L38" showDropDown="0" showInputMessage="0" showErrorMessage="0" allowBlank="1" type="list">
      <formula1>"Total,Average,Latest"</formula1>
    </dataValidation>
  </dataValidations>
  <pageMargins left="0.75" right="0.75" top="1" bottom="1" header="0.5" footer="0.5"/>
  <pageSetup orientation="landscape" fitToWidth="1"/>
</worksheet>
</file>

<file path=xl/worksheets/sheet3.xml><?xml version="1.0" encoding="utf-8"?>
<worksheet xmlns="http://schemas.openxmlformats.org/spreadsheetml/2006/main">
  <sheetPr>
    <tabColor rgb="001E3B8B"/>
    <outlinePr summaryBelow="1" summaryRight="1"/>
    <pageSetUpPr fitToPage="1"/>
  </sheetPr>
  <dimension ref="B2:Q38"/>
  <sheetViews>
    <sheetView showGridLines="0" workbookViewId="0">
      <pane xSplit="3" ySplit="10" topLeftCell="D11" activePane="bottomRight" state="frozen"/>
      <selection pane="topRight"/>
      <selection pane="bottomLeft"/>
      <selection pane="bottomRight" activeCell="A1" sqref="A1"/>
    </sheetView>
  </sheetViews>
  <sheetFormatPr baseColWidth="8" defaultRowHeight="15"/>
  <cols>
    <col width="2" customWidth="1" min="1" max="1"/>
    <col width="30" customWidth="1" min="2" max="2"/>
    <col width="8" customWidth="1" min="3" max="3"/>
    <col width="10.5" customWidth="1" min="4" max="4"/>
    <col width="10.5" customWidth="1" min="5" max="5"/>
    <col width="10.5" customWidth="1" min="6" max="6"/>
    <col width="10.5" customWidth="1" min="7" max="7"/>
    <col width="10.5" customWidth="1" min="8" max="8"/>
    <col width="10.5" customWidth="1" min="9" max="9"/>
    <col width="10.5" customWidth="1" min="10" max="10"/>
    <col width="10.5" customWidth="1" min="11" max="11"/>
    <col width="10.5" customWidth="1" min="12" max="12"/>
    <col width="10.5" customWidth="1" min="13" max="13"/>
    <col width="10.5" customWidth="1" min="14" max="14"/>
    <col width="10.5" customWidth="1" min="15" max="15"/>
    <col width="13" customWidth="1" min="16" max="16"/>
    <col width="52" customWidth="1" min="17" max="17"/>
  </cols>
  <sheetData>
    <row r="1" ht="8" customHeight="1"/>
    <row r="2" ht="22.05" customHeight="1">
      <c r="B2" s="1" t="inlineStr">
        <is>
          <t>Tracker</t>
        </is>
      </c>
    </row>
    <row r="3" ht="15" customHeight="1">
      <c r="B3" s="2" t="inlineStr">
        <is>
          <t>One figure per metric per month. Nothing else to do here.</t>
        </is>
      </c>
    </row>
    <row r="4" ht="3" customHeight="1">
      <c r="B4" s="3" t="n"/>
      <c r="C4" s="3" t="n"/>
      <c r="D4" s="3" t="n"/>
      <c r="E4" s="3" t="n"/>
      <c r="F4" s="3" t="n"/>
      <c r="G4" s="3" t="n"/>
      <c r="H4" s="3" t="n"/>
      <c r="I4" s="3" t="n"/>
      <c r="J4" s="3" t="n"/>
      <c r="K4" s="3" t="n"/>
      <c r="L4" s="3" t="n"/>
      <c r="M4" s="3" t="n"/>
      <c r="N4" s="3" t="n"/>
      <c r="O4" s="3" t="n"/>
      <c r="P4" s="3" t="n"/>
      <c r="Q4" s="3" t="n"/>
    </row>
    <row r="6" ht="30" customHeight="1">
      <c r="B6" s="17" t="inlineStr">
        <is>
          <t>The columns label themselves from the first month of your financial year, set on the Guide. Enter the month's figure in the right column and leave the rest blank — every calculation ignores an empty cell rather than treating it as nought.</t>
        </is>
      </c>
    </row>
    <row r="8" ht="20" customHeight="1">
      <c r="B8" s="10" t="inlineStr">
        <is>
          <t>Percentages go in as percentages: type 52% or 0.52, not 52. The bar behind each row is scaled to that row on its own, so it shows the shape of the year, not the size of the number.</t>
        </is>
      </c>
    </row>
    <row r="10" ht="26" customHeight="1">
      <c r="B10" s="25" t="inlineStr">
        <is>
          <t>KPI</t>
        </is>
      </c>
      <c r="C10" s="25" t="inlineStr">
        <is>
          <t>Unit</t>
        </is>
      </c>
      <c r="D10" s="40">
        <f>EDATE(FY_Start,0)</f>
        <v/>
      </c>
      <c r="E10" s="40">
        <f>EDATE(FY_Start,1)</f>
        <v/>
      </c>
      <c r="F10" s="40">
        <f>EDATE(FY_Start,2)</f>
        <v/>
      </c>
      <c r="G10" s="40">
        <f>EDATE(FY_Start,3)</f>
        <v/>
      </c>
      <c r="H10" s="40">
        <f>EDATE(FY_Start,4)</f>
        <v/>
      </c>
      <c r="I10" s="40">
        <f>EDATE(FY_Start,5)</f>
        <v/>
      </c>
      <c r="J10" s="40">
        <f>EDATE(FY_Start,6)</f>
        <v/>
      </c>
      <c r="K10" s="40">
        <f>EDATE(FY_Start,7)</f>
        <v/>
      </c>
      <c r="L10" s="40">
        <f>EDATE(FY_Start,8)</f>
        <v/>
      </c>
      <c r="M10" s="40">
        <f>EDATE(FY_Start,9)</f>
        <v/>
      </c>
      <c r="N10" s="40">
        <f>EDATE(FY_Start,10)</f>
        <v/>
      </c>
      <c r="O10" s="40">
        <f>EDATE(FY_Start,11)</f>
        <v/>
      </c>
      <c r="P10" s="25" t="inlineStr">
        <is>
          <t>Year figure</t>
        </is>
      </c>
      <c r="Q10" s="25" t="inlineStr">
        <is>
          <t>What happened, and what you did about it</t>
        </is>
      </c>
    </row>
    <row r="11" ht="19.5" customHeight="1">
      <c r="B11" s="26" t="inlineStr">
        <is>
          <t>PROFIT</t>
        </is>
      </c>
      <c r="C11" s="27" t="n"/>
      <c r="D11" s="27" t="n"/>
      <c r="E11" s="27" t="n"/>
      <c r="F11" s="27" t="n"/>
      <c r="G11" s="27" t="n"/>
      <c r="H11" s="27" t="n"/>
      <c r="I11" s="27" t="n"/>
      <c r="J11" s="27" t="n"/>
      <c r="K11" s="27" t="n"/>
      <c r="L11" s="27" t="n"/>
      <c r="M11" s="27" t="n"/>
      <c r="N11" s="27" t="n"/>
      <c r="O11" s="27" t="n"/>
      <c r="P11" s="27" t="n"/>
      <c r="Q11" s="27" t="n"/>
    </row>
    <row r="12" ht="22" customHeight="1">
      <c r="B12" s="28" t="inlineStr">
        <is>
          <t>Revenue</t>
        </is>
      </c>
      <c r="C12" s="32">
        <f>IF('KPI definitions'!H12="","",'KPI definitions'!H12)</f>
        <v/>
      </c>
      <c r="D12" s="41" t="n"/>
      <c r="E12" s="41" t="n"/>
      <c r="F12" s="41" t="n"/>
      <c r="G12" s="41" t="n"/>
      <c r="H12" s="41" t="n"/>
      <c r="I12" s="41" t="n"/>
      <c r="J12" s="41" t="n"/>
      <c r="K12" s="41" t="n"/>
      <c r="L12" s="41" t="n"/>
      <c r="M12" s="41" t="n"/>
      <c r="N12" s="41" t="n"/>
      <c r="O12" s="41" t="n"/>
      <c r="P12" s="42">
        <f>IF(COUNT(D12:O12)=0,"",IF('KPI definitions'!L12="Total",SUM(D12:O12),IF('KPI definitions'!L12="Average",AVERAGE(D12:O12),LOOKUP(9.99999999999999E+307,D12:O12))))</f>
        <v/>
      </c>
      <c r="Q12" s="29" t="n"/>
    </row>
    <row r="13" ht="22" customHeight="1">
      <c r="B13" s="28" t="inlineStr">
        <is>
          <t>Gross margin %</t>
        </is>
      </c>
      <c r="C13" s="32">
        <f>IF('KPI definitions'!H13="","",'KPI definitions'!H13)</f>
        <v/>
      </c>
      <c r="D13" s="43" t="n"/>
      <c r="E13" s="43" t="n"/>
      <c r="F13" s="43" t="n"/>
      <c r="G13" s="43" t="n"/>
      <c r="H13" s="43" t="n"/>
      <c r="I13" s="43" t="n"/>
      <c r="J13" s="43" t="n"/>
      <c r="K13" s="43" t="n"/>
      <c r="L13" s="43" t="n"/>
      <c r="M13" s="43" t="n"/>
      <c r="N13" s="43" t="n"/>
      <c r="O13" s="43" t="n"/>
      <c r="P13" s="44">
        <f>IF(COUNT(D13:O13)=0,"",IF('KPI definitions'!L13="Total",SUM(D13:O13),IF('KPI definitions'!L13="Average",AVERAGE(D13:O13),LOOKUP(9.99999999999999E+307,D13:O13))))</f>
        <v/>
      </c>
      <c r="Q13" s="29" t="n"/>
    </row>
    <row r="14" ht="22" customHeight="1">
      <c r="B14" s="28" t="inlineStr">
        <is>
          <t>Net profit margin %</t>
        </is>
      </c>
      <c r="C14" s="32">
        <f>IF('KPI definitions'!H14="","",'KPI definitions'!H14)</f>
        <v/>
      </c>
      <c r="D14" s="43" t="n"/>
      <c r="E14" s="43" t="n"/>
      <c r="F14" s="43" t="n"/>
      <c r="G14" s="43" t="n"/>
      <c r="H14" s="43" t="n"/>
      <c r="I14" s="43" t="n"/>
      <c r="J14" s="43" t="n"/>
      <c r="K14" s="43" t="n"/>
      <c r="L14" s="43" t="n"/>
      <c r="M14" s="43" t="n"/>
      <c r="N14" s="43" t="n"/>
      <c r="O14" s="43" t="n"/>
      <c r="P14" s="44">
        <f>IF(COUNT(D14:O14)=0,"",IF('KPI definitions'!L14="Total",SUM(D14:O14),IF('KPI definitions'!L14="Average",AVERAGE(D14:O14),LOOKUP(9.99999999999999E+307,D14:O14))))</f>
        <v/>
      </c>
      <c r="Q14" s="29" t="n"/>
    </row>
    <row r="15" ht="22" customHeight="1">
      <c r="B15" s="28" t="inlineStr">
        <is>
          <t>Revenue per fee earner</t>
        </is>
      </c>
      <c r="C15" s="32">
        <f>IF('KPI definitions'!H15="","",'KPI definitions'!H15)</f>
        <v/>
      </c>
      <c r="D15" s="41" t="n"/>
      <c r="E15" s="41" t="n"/>
      <c r="F15" s="41" t="n"/>
      <c r="G15" s="41" t="n"/>
      <c r="H15" s="41" t="n"/>
      <c r="I15" s="41" t="n"/>
      <c r="J15" s="41" t="n"/>
      <c r="K15" s="41" t="n"/>
      <c r="L15" s="41" t="n"/>
      <c r="M15" s="41" t="n"/>
      <c r="N15" s="41" t="n"/>
      <c r="O15" s="41" t="n"/>
      <c r="P15" s="42">
        <f>IF(COUNT(D15:O15)=0,"",IF('KPI definitions'!L15="Total",SUM(D15:O15),IF('KPI definitions'!L15="Average",AVERAGE(D15:O15),LOOKUP(9.99999999999999E+307,D15:O15))))</f>
        <v/>
      </c>
      <c r="Q15" s="29" t="n"/>
    </row>
    <row r="16" ht="22" customHeight="1">
      <c r="B16" s="45" t="n"/>
      <c r="C16" s="32">
        <f>IF('KPI definitions'!H16="","",'KPI definitions'!H16)</f>
        <v/>
      </c>
      <c r="D16" s="46" t="n"/>
      <c r="E16" s="46" t="n"/>
      <c r="F16" s="46" t="n"/>
      <c r="G16" s="46" t="n"/>
      <c r="H16" s="46" t="n"/>
      <c r="I16" s="46" t="n"/>
      <c r="J16" s="46" t="n"/>
      <c r="K16" s="46" t="n"/>
      <c r="L16" s="46" t="n"/>
      <c r="M16" s="46" t="n"/>
      <c r="N16" s="46" t="n"/>
      <c r="O16" s="46" t="n"/>
      <c r="P16" s="47">
        <f>IF(COUNT(D16:O16)=0,"",IF('KPI definitions'!L16="Total",SUM(D16:O16),IF('KPI definitions'!L16="Average",AVERAGE(D16:O16),LOOKUP(9.99999999999999E+307,D16:O16))))</f>
        <v/>
      </c>
      <c r="Q16" s="29" t="n"/>
    </row>
    <row r="17" ht="22" customHeight="1">
      <c r="B17" s="45" t="n"/>
      <c r="C17" s="32">
        <f>IF('KPI definitions'!H17="","",'KPI definitions'!H17)</f>
        <v/>
      </c>
      <c r="D17" s="46" t="n"/>
      <c r="E17" s="46" t="n"/>
      <c r="F17" s="46" t="n"/>
      <c r="G17" s="46" t="n"/>
      <c r="H17" s="46" t="n"/>
      <c r="I17" s="46" t="n"/>
      <c r="J17" s="46" t="n"/>
      <c r="K17" s="46" t="n"/>
      <c r="L17" s="46" t="n"/>
      <c r="M17" s="46" t="n"/>
      <c r="N17" s="46" t="n"/>
      <c r="O17" s="46" t="n"/>
      <c r="P17" s="47">
        <f>IF(COUNT(D17:O17)=0,"",IF('KPI definitions'!L17="Total",SUM(D17:O17),IF('KPI definitions'!L17="Average",AVERAGE(D17:O17),LOOKUP(9.99999999999999E+307,D17:O17))))</f>
        <v/>
      </c>
      <c r="Q17" s="29" t="n"/>
    </row>
    <row r="18" ht="19.5" customHeight="1">
      <c r="B18" s="26" t="inlineStr">
        <is>
          <t>CASH</t>
        </is>
      </c>
      <c r="C18" s="27" t="n"/>
      <c r="D18" s="27" t="n"/>
      <c r="E18" s="27" t="n"/>
      <c r="F18" s="27" t="n"/>
      <c r="G18" s="27" t="n"/>
      <c r="H18" s="27" t="n"/>
      <c r="I18" s="27" t="n"/>
      <c r="J18" s="27" t="n"/>
      <c r="K18" s="27" t="n"/>
      <c r="L18" s="27" t="n"/>
      <c r="M18" s="27" t="n"/>
      <c r="N18" s="27" t="n"/>
      <c r="O18" s="27" t="n"/>
      <c r="P18" s="27" t="n"/>
      <c r="Q18" s="27" t="n"/>
    </row>
    <row r="19" ht="22" customHeight="1">
      <c r="B19" s="28" t="inlineStr">
        <is>
          <t>Cash balance</t>
        </is>
      </c>
      <c r="C19" s="32">
        <f>IF('KPI definitions'!H19="","",'KPI definitions'!H19)</f>
        <v/>
      </c>
      <c r="D19" s="41" t="n"/>
      <c r="E19" s="41" t="n"/>
      <c r="F19" s="41" t="n"/>
      <c r="G19" s="41" t="n"/>
      <c r="H19" s="41" t="n"/>
      <c r="I19" s="41" t="n"/>
      <c r="J19" s="41" t="n"/>
      <c r="K19" s="41" t="n"/>
      <c r="L19" s="41" t="n"/>
      <c r="M19" s="41" t="n"/>
      <c r="N19" s="41" t="n"/>
      <c r="O19" s="41" t="n"/>
      <c r="P19" s="42">
        <f>IF(COUNT(D19:O19)=0,"",IF('KPI definitions'!L19="Total",SUM(D19:O19),IF('KPI definitions'!L19="Average",AVERAGE(D19:O19),LOOKUP(9.99999999999999E+307,D19:O19))))</f>
        <v/>
      </c>
      <c r="Q19" s="29" t="n"/>
    </row>
    <row r="20" ht="22" customHeight="1">
      <c r="B20" s="28" t="inlineStr">
        <is>
          <t>Debtor days</t>
        </is>
      </c>
      <c r="C20" s="32">
        <f>IF('KPI definitions'!H20="","",'KPI definitions'!H20)</f>
        <v/>
      </c>
      <c r="D20" s="48" t="n"/>
      <c r="E20" s="48" t="n"/>
      <c r="F20" s="48" t="n"/>
      <c r="G20" s="48" t="n"/>
      <c r="H20" s="48" t="n"/>
      <c r="I20" s="48" t="n"/>
      <c r="J20" s="48" t="n"/>
      <c r="K20" s="48" t="n"/>
      <c r="L20" s="48" t="n"/>
      <c r="M20" s="48" t="n"/>
      <c r="N20" s="48" t="n"/>
      <c r="O20" s="48" t="n"/>
      <c r="P20" s="49">
        <f>IF(COUNT(D20:O20)=0,"",IF('KPI definitions'!L20="Total",SUM(D20:O20),IF('KPI definitions'!L20="Average",AVERAGE(D20:O20),LOOKUP(9.99999999999999E+307,D20:O20))))</f>
        <v/>
      </c>
      <c r="Q20" s="29" t="n"/>
    </row>
    <row r="21" ht="22" customHeight="1">
      <c r="B21" s="28" t="inlineStr">
        <is>
          <t>Lock-up days</t>
        </is>
      </c>
      <c r="C21" s="32">
        <f>IF('KPI definitions'!H21="","",'KPI definitions'!H21)</f>
        <v/>
      </c>
      <c r="D21" s="48" t="n"/>
      <c r="E21" s="48" t="n"/>
      <c r="F21" s="48" t="n"/>
      <c r="G21" s="48" t="n"/>
      <c r="H21" s="48" t="n"/>
      <c r="I21" s="48" t="n"/>
      <c r="J21" s="48" t="n"/>
      <c r="K21" s="48" t="n"/>
      <c r="L21" s="48" t="n"/>
      <c r="M21" s="48" t="n"/>
      <c r="N21" s="48" t="n"/>
      <c r="O21" s="48" t="n"/>
      <c r="P21" s="49">
        <f>IF(COUNT(D21:O21)=0,"",IF('KPI definitions'!L21="Total",SUM(D21:O21),IF('KPI definitions'!L21="Average",AVERAGE(D21:O21),LOOKUP(9.99999999999999E+307,D21:O21))))</f>
        <v/>
      </c>
      <c r="Q21" s="29" t="n"/>
    </row>
    <row r="22" ht="22" customHeight="1">
      <c r="B22" s="28" t="inlineStr">
        <is>
          <t>Debt over 90 days %</t>
        </is>
      </c>
      <c r="C22" s="32">
        <f>IF('KPI definitions'!H22="","",'KPI definitions'!H22)</f>
        <v/>
      </c>
      <c r="D22" s="43" t="n"/>
      <c r="E22" s="43" t="n"/>
      <c r="F22" s="43" t="n"/>
      <c r="G22" s="43" t="n"/>
      <c r="H22" s="43" t="n"/>
      <c r="I22" s="43" t="n"/>
      <c r="J22" s="43" t="n"/>
      <c r="K22" s="43" t="n"/>
      <c r="L22" s="43" t="n"/>
      <c r="M22" s="43" t="n"/>
      <c r="N22" s="43" t="n"/>
      <c r="O22" s="43" t="n"/>
      <c r="P22" s="44">
        <f>IF(COUNT(D22:O22)=0,"",IF('KPI definitions'!L22="Total",SUM(D22:O22),IF('KPI definitions'!L22="Average",AVERAGE(D22:O22),LOOKUP(9.99999999999999E+307,D22:O22))))</f>
        <v/>
      </c>
      <c r="Q22" s="29" t="n"/>
    </row>
    <row r="23" ht="22" customHeight="1">
      <c r="B23" s="45" t="n"/>
      <c r="C23" s="32">
        <f>IF('KPI definitions'!H23="","",'KPI definitions'!H23)</f>
        <v/>
      </c>
      <c r="D23" s="46" t="n"/>
      <c r="E23" s="46" t="n"/>
      <c r="F23" s="46" t="n"/>
      <c r="G23" s="46" t="n"/>
      <c r="H23" s="46" t="n"/>
      <c r="I23" s="46" t="n"/>
      <c r="J23" s="46" t="n"/>
      <c r="K23" s="46" t="n"/>
      <c r="L23" s="46" t="n"/>
      <c r="M23" s="46" t="n"/>
      <c r="N23" s="46" t="n"/>
      <c r="O23" s="46" t="n"/>
      <c r="P23" s="47">
        <f>IF(COUNT(D23:O23)=0,"",IF('KPI definitions'!L23="Total",SUM(D23:O23),IF('KPI definitions'!L23="Average",AVERAGE(D23:O23),LOOKUP(9.99999999999999E+307,D23:O23))))</f>
        <v/>
      </c>
      <c r="Q23" s="29" t="n"/>
    </row>
    <row r="24" ht="22" customHeight="1">
      <c r="B24" s="45" t="n"/>
      <c r="C24" s="32">
        <f>IF('KPI definitions'!H24="","",'KPI definitions'!H24)</f>
        <v/>
      </c>
      <c r="D24" s="46" t="n"/>
      <c r="E24" s="46" t="n"/>
      <c r="F24" s="46" t="n"/>
      <c r="G24" s="46" t="n"/>
      <c r="H24" s="46" t="n"/>
      <c r="I24" s="46" t="n"/>
      <c r="J24" s="46" t="n"/>
      <c r="K24" s="46" t="n"/>
      <c r="L24" s="46" t="n"/>
      <c r="M24" s="46" t="n"/>
      <c r="N24" s="46" t="n"/>
      <c r="O24" s="46" t="n"/>
      <c r="P24" s="47">
        <f>IF(COUNT(D24:O24)=0,"",IF('KPI definitions'!L24="Total",SUM(D24:O24),IF('KPI definitions'!L24="Average",AVERAGE(D24:O24),LOOKUP(9.99999999999999E+307,D24:O24))))</f>
        <v/>
      </c>
      <c r="Q24" s="29" t="n"/>
    </row>
    <row r="25" ht="19.5" customHeight="1">
      <c r="B25" s="26" t="inlineStr">
        <is>
          <t>CLIENTS</t>
        </is>
      </c>
      <c r="C25" s="27" t="n"/>
      <c r="D25" s="27" t="n"/>
      <c r="E25" s="27" t="n"/>
      <c r="F25" s="27" t="n"/>
      <c r="G25" s="27" t="n"/>
      <c r="H25" s="27" t="n"/>
      <c r="I25" s="27" t="n"/>
      <c r="J25" s="27" t="n"/>
      <c r="K25" s="27" t="n"/>
      <c r="L25" s="27" t="n"/>
      <c r="M25" s="27" t="n"/>
      <c r="N25" s="27" t="n"/>
      <c r="O25" s="27" t="n"/>
      <c r="P25" s="27" t="n"/>
      <c r="Q25" s="27" t="n"/>
    </row>
    <row r="26" ht="22" customHeight="1">
      <c r="B26" s="28" t="inlineStr">
        <is>
          <t>Active clients</t>
        </is>
      </c>
      <c r="C26" s="32">
        <f>IF('KPI definitions'!H26="","",'KPI definitions'!H26)</f>
        <v/>
      </c>
      <c r="D26" s="50" t="n"/>
      <c r="E26" s="50" t="n"/>
      <c r="F26" s="50" t="n"/>
      <c r="G26" s="50" t="n"/>
      <c r="H26" s="50" t="n"/>
      <c r="I26" s="50" t="n"/>
      <c r="J26" s="50" t="n"/>
      <c r="K26" s="50" t="n"/>
      <c r="L26" s="50" t="n"/>
      <c r="M26" s="50" t="n"/>
      <c r="N26" s="50" t="n"/>
      <c r="O26" s="50" t="n"/>
      <c r="P26" s="51">
        <f>IF(COUNT(D26:O26)=0,"",IF('KPI definitions'!L26="Total",SUM(D26:O26),IF('KPI definitions'!L26="Average",AVERAGE(D26:O26),LOOKUP(9.99999999999999E+307,D26:O26))))</f>
        <v/>
      </c>
      <c r="Q26" s="29" t="n"/>
    </row>
    <row r="27" ht="22" customHeight="1">
      <c r="B27" s="28" t="inlineStr">
        <is>
          <t>New clients won</t>
        </is>
      </c>
      <c r="C27" s="32">
        <f>IF('KPI definitions'!H27="","",'KPI definitions'!H27)</f>
        <v/>
      </c>
      <c r="D27" s="50" t="n"/>
      <c r="E27" s="50" t="n"/>
      <c r="F27" s="50" t="n"/>
      <c r="G27" s="50" t="n"/>
      <c r="H27" s="50" t="n"/>
      <c r="I27" s="50" t="n"/>
      <c r="J27" s="50" t="n"/>
      <c r="K27" s="50" t="n"/>
      <c r="L27" s="50" t="n"/>
      <c r="M27" s="50" t="n"/>
      <c r="N27" s="50" t="n"/>
      <c r="O27" s="50" t="n"/>
      <c r="P27" s="51">
        <f>IF(COUNT(D27:O27)=0,"",IF('KPI definitions'!L27="Total",SUM(D27:O27),IF('KPI definitions'!L27="Average",AVERAGE(D27:O27),LOOKUP(9.99999999999999E+307,D27:O27))))</f>
        <v/>
      </c>
      <c r="Q27" s="29" t="n"/>
    </row>
    <row r="28" ht="22" customHeight="1">
      <c r="B28" s="28" t="inlineStr">
        <is>
          <t>Client retention rate %</t>
        </is>
      </c>
      <c r="C28" s="32">
        <f>IF('KPI definitions'!H28="","",'KPI definitions'!H28)</f>
        <v/>
      </c>
      <c r="D28" s="43" t="n"/>
      <c r="E28" s="43" t="n"/>
      <c r="F28" s="43" t="n"/>
      <c r="G28" s="43" t="n"/>
      <c r="H28" s="43" t="n"/>
      <c r="I28" s="43" t="n"/>
      <c r="J28" s="43" t="n"/>
      <c r="K28" s="43" t="n"/>
      <c r="L28" s="43" t="n"/>
      <c r="M28" s="43" t="n"/>
      <c r="N28" s="43" t="n"/>
      <c r="O28" s="43" t="n"/>
      <c r="P28" s="44">
        <f>IF(COUNT(D28:O28)=0,"",IF('KPI definitions'!L28="Total",SUM(D28:O28),IF('KPI definitions'!L28="Average",AVERAGE(D28:O28),LOOKUP(9.99999999999999E+307,D28:O28))))</f>
        <v/>
      </c>
      <c r="Q28" s="29" t="n"/>
    </row>
    <row r="29" ht="22" customHeight="1">
      <c r="B29" s="28" t="inlineStr">
        <is>
          <t>Recurring revenue %</t>
        </is>
      </c>
      <c r="C29" s="32">
        <f>IF('KPI definitions'!H29="","",'KPI definitions'!H29)</f>
        <v/>
      </c>
      <c r="D29" s="43" t="n"/>
      <c r="E29" s="43" t="n"/>
      <c r="F29" s="43" t="n"/>
      <c r="G29" s="43" t="n"/>
      <c r="H29" s="43" t="n"/>
      <c r="I29" s="43" t="n"/>
      <c r="J29" s="43" t="n"/>
      <c r="K29" s="43" t="n"/>
      <c r="L29" s="43" t="n"/>
      <c r="M29" s="43" t="n"/>
      <c r="N29" s="43" t="n"/>
      <c r="O29" s="43" t="n"/>
      <c r="P29" s="44">
        <f>IF(COUNT(D29:O29)=0,"",IF('KPI definitions'!L29="Total",SUM(D29:O29),IF('KPI definitions'!L29="Average",AVERAGE(D29:O29),LOOKUP(9.99999999999999E+307,D29:O29))))</f>
        <v/>
      </c>
      <c r="Q29" s="29" t="n"/>
    </row>
    <row r="30" ht="22" customHeight="1">
      <c r="B30" s="45" t="n"/>
      <c r="C30" s="32">
        <f>IF('KPI definitions'!H30="","",'KPI definitions'!H30)</f>
        <v/>
      </c>
      <c r="D30" s="46" t="n"/>
      <c r="E30" s="46" t="n"/>
      <c r="F30" s="46" t="n"/>
      <c r="G30" s="46" t="n"/>
      <c r="H30" s="46" t="n"/>
      <c r="I30" s="46" t="n"/>
      <c r="J30" s="46" t="n"/>
      <c r="K30" s="46" t="n"/>
      <c r="L30" s="46" t="n"/>
      <c r="M30" s="46" t="n"/>
      <c r="N30" s="46" t="n"/>
      <c r="O30" s="46" t="n"/>
      <c r="P30" s="47">
        <f>IF(COUNT(D30:O30)=0,"",IF('KPI definitions'!L30="Total",SUM(D30:O30),IF('KPI definitions'!L30="Average",AVERAGE(D30:O30),LOOKUP(9.99999999999999E+307,D30:O30))))</f>
        <v/>
      </c>
      <c r="Q30" s="29" t="n"/>
    </row>
    <row r="31" ht="22" customHeight="1">
      <c r="B31" s="45" t="n"/>
      <c r="C31" s="32">
        <f>IF('KPI definitions'!H31="","",'KPI definitions'!H31)</f>
        <v/>
      </c>
      <c r="D31" s="46" t="n"/>
      <c r="E31" s="46" t="n"/>
      <c r="F31" s="46" t="n"/>
      <c r="G31" s="46" t="n"/>
      <c r="H31" s="46" t="n"/>
      <c r="I31" s="46" t="n"/>
      <c r="J31" s="46" t="n"/>
      <c r="K31" s="46" t="n"/>
      <c r="L31" s="46" t="n"/>
      <c r="M31" s="46" t="n"/>
      <c r="N31" s="46" t="n"/>
      <c r="O31" s="46" t="n"/>
      <c r="P31" s="47">
        <f>IF(COUNT(D31:O31)=0,"",IF('KPI definitions'!L31="Total",SUM(D31:O31),IF('KPI definitions'!L31="Average",AVERAGE(D31:O31),LOOKUP(9.99999999999999E+307,D31:O31))))</f>
        <v/>
      </c>
      <c r="Q31" s="29" t="n"/>
    </row>
    <row r="32" ht="19.5" customHeight="1">
      <c r="B32" s="26" t="inlineStr">
        <is>
          <t>COST &amp; CAPACITY</t>
        </is>
      </c>
      <c r="C32" s="27" t="n"/>
      <c r="D32" s="27" t="n"/>
      <c r="E32" s="27" t="n"/>
      <c r="F32" s="27" t="n"/>
      <c r="G32" s="27" t="n"/>
      <c r="H32" s="27" t="n"/>
      <c r="I32" s="27" t="n"/>
      <c r="J32" s="27" t="n"/>
      <c r="K32" s="27" t="n"/>
      <c r="L32" s="27" t="n"/>
      <c r="M32" s="27" t="n"/>
      <c r="N32" s="27" t="n"/>
      <c r="O32" s="27" t="n"/>
      <c r="P32" s="27" t="n"/>
      <c r="Q32" s="27" t="n"/>
    </row>
    <row r="33" ht="22" customHeight="1">
      <c r="B33" s="28" t="inlineStr">
        <is>
          <t>Chargeable utilisation %</t>
        </is>
      </c>
      <c r="C33" s="32">
        <f>IF('KPI definitions'!H33="","",'KPI definitions'!H33)</f>
        <v/>
      </c>
      <c r="D33" s="43" t="n"/>
      <c r="E33" s="43" t="n"/>
      <c r="F33" s="43" t="n"/>
      <c r="G33" s="43" t="n"/>
      <c r="H33" s="43" t="n"/>
      <c r="I33" s="43" t="n"/>
      <c r="J33" s="43" t="n"/>
      <c r="K33" s="43" t="n"/>
      <c r="L33" s="43" t="n"/>
      <c r="M33" s="43" t="n"/>
      <c r="N33" s="43" t="n"/>
      <c r="O33" s="43" t="n"/>
      <c r="P33" s="44">
        <f>IF(COUNT(D33:O33)=0,"",IF('KPI definitions'!L33="Total",SUM(D33:O33),IF('KPI definitions'!L33="Average",AVERAGE(D33:O33),LOOKUP(9.99999999999999E+307,D33:O33))))</f>
        <v/>
      </c>
      <c r="Q33" s="29" t="n"/>
    </row>
    <row r="34" ht="22" customHeight="1">
      <c r="B34" s="28" t="inlineStr">
        <is>
          <t>Realisation rate %</t>
        </is>
      </c>
      <c r="C34" s="32">
        <f>IF('KPI definitions'!H34="","",'KPI definitions'!H34)</f>
        <v/>
      </c>
      <c r="D34" s="43" t="n"/>
      <c r="E34" s="43" t="n"/>
      <c r="F34" s="43" t="n"/>
      <c r="G34" s="43" t="n"/>
      <c r="H34" s="43" t="n"/>
      <c r="I34" s="43" t="n"/>
      <c r="J34" s="43" t="n"/>
      <c r="K34" s="43" t="n"/>
      <c r="L34" s="43" t="n"/>
      <c r="M34" s="43" t="n"/>
      <c r="N34" s="43" t="n"/>
      <c r="O34" s="43" t="n"/>
      <c r="P34" s="44">
        <f>IF(COUNT(D34:O34)=0,"",IF('KPI definitions'!L34="Total",SUM(D34:O34),IF('KPI definitions'!L34="Average",AVERAGE(D34:O34),LOOKUP(9.99999999999999E+307,D34:O34))))</f>
        <v/>
      </c>
      <c r="Q34" s="29" t="n"/>
    </row>
    <row r="35" ht="22" customHeight="1">
      <c r="B35" s="28" t="inlineStr">
        <is>
          <t>Staff cost % of revenue</t>
        </is>
      </c>
      <c r="C35" s="32">
        <f>IF('KPI definitions'!H35="","",'KPI definitions'!H35)</f>
        <v/>
      </c>
      <c r="D35" s="43" t="n"/>
      <c r="E35" s="43" t="n"/>
      <c r="F35" s="43" t="n"/>
      <c r="G35" s="43" t="n"/>
      <c r="H35" s="43" t="n"/>
      <c r="I35" s="43" t="n"/>
      <c r="J35" s="43" t="n"/>
      <c r="K35" s="43" t="n"/>
      <c r="L35" s="43" t="n"/>
      <c r="M35" s="43" t="n"/>
      <c r="N35" s="43" t="n"/>
      <c r="O35" s="43" t="n"/>
      <c r="P35" s="44">
        <f>IF(COUNT(D35:O35)=0,"",IF('KPI definitions'!L35="Total",SUM(D35:O35),IF('KPI definitions'!L35="Average",AVERAGE(D35:O35),LOOKUP(9.99999999999999E+307,D35:O35))))</f>
        <v/>
      </c>
      <c r="Q35" s="29" t="n"/>
    </row>
    <row r="36" ht="22" customHeight="1">
      <c r="B36" s="28" t="inlineStr">
        <is>
          <t>Overhead % of revenue</t>
        </is>
      </c>
      <c r="C36" s="32">
        <f>IF('KPI definitions'!H36="","",'KPI definitions'!H36)</f>
        <v/>
      </c>
      <c r="D36" s="43" t="n"/>
      <c r="E36" s="43" t="n"/>
      <c r="F36" s="43" t="n"/>
      <c r="G36" s="43" t="n"/>
      <c r="H36" s="43" t="n"/>
      <c r="I36" s="43" t="n"/>
      <c r="J36" s="43" t="n"/>
      <c r="K36" s="43" t="n"/>
      <c r="L36" s="43" t="n"/>
      <c r="M36" s="43" t="n"/>
      <c r="N36" s="43" t="n"/>
      <c r="O36" s="43" t="n"/>
      <c r="P36" s="44">
        <f>IF(COUNT(D36:O36)=0,"",IF('KPI definitions'!L36="Total",SUM(D36:O36),IF('KPI definitions'!L36="Average",AVERAGE(D36:O36),LOOKUP(9.99999999999999E+307,D36:O36))))</f>
        <v/>
      </c>
      <c r="Q36" s="29" t="n"/>
    </row>
    <row r="37" ht="22" customHeight="1">
      <c r="B37" s="45" t="n"/>
      <c r="C37" s="32">
        <f>IF('KPI definitions'!H37="","",'KPI definitions'!H37)</f>
        <v/>
      </c>
      <c r="D37" s="46" t="n"/>
      <c r="E37" s="46" t="n"/>
      <c r="F37" s="46" t="n"/>
      <c r="G37" s="46" t="n"/>
      <c r="H37" s="46" t="n"/>
      <c r="I37" s="46" t="n"/>
      <c r="J37" s="46" t="n"/>
      <c r="K37" s="46" t="n"/>
      <c r="L37" s="46" t="n"/>
      <c r="M37" s="46" t="n"/>
      <c r="N37" s="46" t="n"/>
      <c r="O37" s="46" t="n"/>
      <c r="P37" s="47">
        <f>IF(COUNT(D37:O37)=0,"",IF('KPI definitions'!L37="Total",SUM(D37:O37),IF('KPI definitions'!L37="Average",AVERAGE(D37:O37),LOOKUP(9.99999999999999E+307,D37:O37))))</f>
        <v/>
      </c>
      <c r="Q37" s="29" t="n"/>
    </row>
    <row r="38" ht="22" customHeight="1">
      <c r="B38" s="45" t="n"/>
      <c r="C38" s="32">
        <f>IF('KPI definitions'!H38="","",'KPI definitions'!H38)</f>
        <v/>
      </c>
      <c r="D38" s="46" t="n"/>
      <c r="E38" s="46" t="n"/>
      <c r="F38" s="46" t="n"/>
      <c r="G38" s="46" t="n"/>
      <c r="H38" s="46" t="n"/>
      <c r="I38" s="46" t="n"/>
      <c r="J38" s="46" t="n"/>
      <c r="K38" s="46" t="n"/>
      <c r="L38" s="46" t="n"/>
      <c r="M38" s="46" t="n"/>
      <c r="N38" s="46" t="n"/>
      <c r="O38" s="46" t="n"/>
      <c r="P38" s="47">
        <f>IF(COUNT(D38:O38)=0,"",IF('KPI definitions'!L38="Total",SUM(D38:O38),IF('KPI definitions'!L38="Average",AVERAGE(D38:O38),LOOKUP(9.99999999999999E+307,D38:O38))))</f>
        <v/>
      </c>
      <c r="Q38" s="29" t="n"/>
    </row>
  </sheetData>
  <mergeCells count="8">
    <mergeCell ref="B32:Q32"/>
    <mergeCell ref="B18:Q18"/>
    <mergeCell ref="B8:Q8"/>
    <mergeCell ref="B25:Q25"/>
    <mergeCell ref="B6:Q6"/>
    <mergeCell ref="B2:Q2"/>
    <mergeCell ref="B11:Q11"/>
    <mergeCell ref="B3:Q3"/>
  </mergeCells>
  <conditionalFormatting sqref="D12:O12">
    <cfRule type="dataBar" priority="1">
      <dataBar showValue="1">
        <cfvo type="min"/>
        <cfvo type="max"/>
        <color rgb="00E2E8F0"/>
      </dataBar>
    </cfRule>
  </conditionalFormatting>
  <conditionalFormatting sqref="D13:O13">
    <cfRule type="dataBar" priority="2">
      <dataBar showValue="1">
        <cfvo type="min"/>
        <cfvo type="max"/>
        <color rgb="00E2E8F0"/>
      </dataBar>
    </cfRule>
  </conditionalFormatting>
  <conditionalFormatting sqref="D14:O14">
    <cfRule type="dataBar" priority="3">
      <dataBar showValue="1">
        <cfvo type="min"/>
        <cfvo type="max"/>
        <color rgb="00E2E8F0"/>
      </dataBar>
    </cfRule>
  </conditionalFormatting>
  <conditionalFormatting sqref="D15:O15">
    <cfRule type="dataBar" priority="4">
      <dataBar showValue="1">
        <cfvo type="min"/>
        <cfvo type="max"/>
        <color rgb="00E2E8F0"/>
      </dataBar>
    </cfRule>
  </conditionalFormatting>
  <conditionalFormatting sqref="D16:O16">
    <cfRule type="dataBar" priority="5">
      <dataBar showValue="1">
        <cfvo type="min"/>
        <cfvo type="max"/>
        <color rgb="00E2E8F0"/>
      </dataBar>
    </cfRule>
  </conditionalFormatting>
  <conditionalFormatting sqref="D17:O17">
    <cfRule type="dataBar" priority="6">
      <dataBar showValue="1">
        <cfvo type="min"/>
        <cfvo type="max"/>
        <color rgb="00E2E8F0"/>
      </dataBar>
    </cfRule>
  </conditionalFormatting>
  <conditionalFormatting sqref="D19:O19">
    <cfRule type="dataBar" priority="7">
      <dataBar showValue="1">
        <cfvo type="min"/>
        <cfvo type="max"/>
        <color rgb="00E2E8F0"/>
      </dataBar>
    </cfRule>
  </conditionalFormatting>
  <conditionalFormatting sqref="D20:O20">
    <cfRule type="dataBar" priority="8">
      <dataBar showValue="1">
        <cfvo type="min"/>
        <cfvo type="max"/>
        <color rgb="00E2E8F0"/>
      </dataBar>
    </cfRule>
  </conditionalFormatting>
  <conditionalFormatting sqref="D21:O21">
    <cfRule type="dataBar" priority="9">
      <dataBar showValue="1">
        <cfvo type="min"/>
        <cfvo type="max"/>
        <color rgb="00E2E8F0"/>
      </dataBar>
    </cfRule>
  </conditionalFormatting>
  <conditionalFormatting sqref="D22:O22">
    <cfRule type="dataBar" priority="10">
      <dataBar showValue="1">
        <cfvo type="min"/>
        <cfvo type="max"/>
        <color rgb="00E2E8F0"/>
      </dataBar>
    </cfRule>
  </conditionalFormatting>
  <conditionalFormatting sqref="D23:O23">
    <cfRule type="dataBar" priority="11">
      <dataBar showValue="1">
        <cfvo type="min"/>
        <cfvo type="max"/>
        <color rgb="00E2E8F0"/>
      </dataBar>
    </cfRule>
  </conditionalFormatting>
  <conditionalFormatting sqref="D24:O24">
    <cfRule type="dataBar" priority="12">
      <dataBar showValue="1">
        <cfvo type="min"/>
        <cfvo type="max"/>
        <color rgb="00E2E8F0"/>
      </dataBar>
    </cfRule>
  </conditionalFormatting>
  <conditionalFormatting sqref="D26:O26">
    <cfRule type="dataBar" priority="13">
      <dataBar showValue="1">
        <cfvo type="min"/>
        <cfvo type="max"/>
        <color rgb="00E2E8F0"/>
      </dataBar>
    </cfRule>
  </conditionalFormatting>
  <conditionalFormatting sqref="D27:O27">
    <cfRule type="dataBar" priority="14">
      <dataBar showValue="1">
        <cfvo type="min"/>
        <cfvo type="max"/>
        <color rgb="00E2E8F0"/>
      </dataBar>
    </cfRule>
  </conditionalFormatting>
  <conditionalFormatting sqref="D28:O28">
    <cfRule type="dataBar" priority="15">
      <dataBar showValue="1">
        <cfvo type="min"/>
        <cfvo type="max"/>
        <color rgb="00E2E8F0"/>
      </dataBar>
    </cfRule>
  </conditionalFormatting>
  <conditionalFormatting sqref="D29:O29">
    <cfRule type="dataBar" priority="16">
      <dataBar showValue="1">
        <cfvo type="min"/>
        <cfvo type="max"/>
        <color rgb="00E2E8F0"/>
      </dataBar>
    </cfRule>
  </conditionalFormatting>
  <conditionalFormatting sqref="D30:O30">
    <cfRule type="dataBar" priority="17">
      <dataBar showValue="1">
        <cfvo type="min"/>
        <cfvo type="max"/>
        <color rgb="00E2E8F0"/>
      </dataBar>
    </cfRule>
  </conditionalFormatting>
  <conditionalFormatting sqref="D31:O31">
    <cfRule type="dataBar" priority="18">
      <dataBar showValue="1">
        <cfvo type="min"/>
        <cfvo type="max"/>
        <color rgb="00E2E8F0"/>
      </dataBar>
    </cfRule>
  </conditionalFormatting>
  <conditionalFormatting sqref="D33:O33">
    <cfRule type="dataBar" priority="19">
      <dataBar showValue="1">
        <cfvo type="min"/>
        <cfvo type="max"/>
        <color rgb="00E2E8F0"/>
      </dataBar>
    </cfRule>
  </conditionalFormatting>
  <conditionalFormatting sqref="D34:O34">
    <cfRule type="dataBar" priority="20">
      <dataBar showValue="1">
        <cfvo type="min"/>
        <cfvo type="max"/>
        <color rgb="00E2E8F0"/>
      </dataBar>
    </cfRule>
  </conditionalFormatting>
  <conditionalFormatting sqref="D35:O35">
    <cfRule type="dataBar" priority="21">
      <dataBar showValue="1">
        <cfvo type="min"/>
        <cfvo type="max"/>
        <color rgb="00E2E8F0"/>
      </dataBar>
    </cfRule>
  </conditionalFormatting>
  <conditionalFormatting sqref="D36:O36">
    <cfRule type="dataBar" priority="22">
      <dataBar showValue="1">
        <cfvo type="min"/>
        <cfvo type="max"/>
        <color rgb="00E2E8F0"/>
      </dataBar>
    </cfRule>
  </conditionalFormatting>
  <conditionalFormatting sqref="D37:O37">
    <cfRule type="dataBar" priority="23">
      <dataBar showValue="1">
        <cfvo type="min"/>
        <cfvo type="max"/>
        <color rgb="00E2E8F0"/>
      </dataBar>
    </cfRule>
  </conditionalFormatting>
  <conditionalFormatting sqref="D38:O38">
    <cfRule type="dataBar" priority="24">
      <dataBar showValue="1">
        <cfvo type="min"/>
        <cfvo type="max"/>
        <color rgb="00E2E8F0"/>
      </dataBar>
    </cfRule>
  </conditionalFormatting>
  <pageMargins left="0.75" right="0.75" top="1" bottom="1" header="0.5" footer="0.5"/>
  <pageSetup orientation="landscape" fitToWidth="1"/>
</worksheet>
</file>

<file path=xl/worksheets/sheet4.xml><?xml version="1.0" encoding="utf-8"?>
<worksheet xmlns="http://schemas.openxmlformats.org/spreadsheetml/2006/main">
  <sheetPr>
    <tabColor rgb="001E3B8B"/>
    <outlinePr summaryBelow="1" summaryRight="1"/>
    <pageSetUpPr fitToPage="1"/>
  </sheetPr>
  <dimension ref="B2:K38"/>
  <sheetViews>
    <sheetView showGridLines="0" workbookViewId="0">
      <pane xSplit="2" ySplit="10" topLeftCell="C11" activePane="bottomRight" state="frozen"/>
      <selection pane="topRight"/>
      <selection pane="bottomLeft"/>
      <selection pane="bottomRight" activeCell="A1" sqref="A1"/>
    </sheetView>
  </sheetViews>
  <sheetFormatPr baseColWidth="8" defaultRowHeight="15"/>
  <cols>
    <col width="2" customWidth="1" min="1" max="1"/>
    <col width="30" customWidth="1" min="2" max="2"/>
    <col width="14" customWidth="1" min="3" max="3"/>
    <col width="14" customWidth="1" min="4" max="4"/>
    <col width="13" customWidth="1" min="5" max="5"/>
    <col width="13" customWidth="1" min="6" max="6"/>
    <col width="14" customWidth="1" min="7" max="7"/>
    <col width="16" customWidth="1" min="8" max="8"/>
    <col width="14" customWidth="1" min="9" max="9"/>
    <col width="14" customWidth="1" min="10" max="10"/>
    <col width="58" customWidth="1" min="11" max="11"/>
  </cols>
  <sheetData>
    <row r="1" ht="8" customHeight="1"/>
    <row r="2" ht="22.05" customHeight="1">
      <c r="B2" s="1" t="inlineStr">
        <is>
          <t>Dashboard</t>
        </is>
      </c>
    </row>
    <row r="3" ht="15" customHeight="1">
      <c r="B3" s="2" t="inlineStr">
        <is>
          <t>Worked out from the Tracker and your targets. Nothing to fill in.</t>
        </is>
      </c>
    </row>
    <row r="4" ht="3" customHeight="1">
      <c r="B4" s="3" t="n"/>
      <c r="C4" s="3" t="n"/>
      <c r="D4" s="3" t="n"/>
      <c r="E4" s="3" t="n"/>
      <c r="F4" s="3" t="n"/>
      <c r="G4" s="3" t="n"/>
      <c r="H4" s="3" t="n"/>
      <c r="I4" s="3" t="n"/>
      <c r="J4" s="3" t="n"/>
      <c r="K4" s="3" t="n"/>
    </row>
    <row r="6" ht="22" customHeight="1">
      <c r="B6" s="52">
        <f>Biz_Name&amp;"   ·   "&amp;TEXT(EDATE(FY_Start,Report_Month-1),"mmmm yyyy")&amp;"   ·   month "&amp;Report_Month&amp;" of 12"</f>
        <v/>
      </c>
    </row>
    <row r="8" ht="20" customHeight="1">
      <c r="B8" s="10" t="inlineStr">
        <is>
          <t>Change the reporting month on the Guide and this whole page moves with it. Read the flagged rows first, then write what you are going to do about them in the last column — that column is the only part of this tab a person has to think about.</t>
        </is>
      </c>
    </row>
    <row r="10" ht="26" customHeight="1">
      <c r="B10" s="25" t="inlineStr">
        <is>
          <t>KPI</t>
        </is>
      </c>
      <c r="C10" s="25" t="inlineStr">
        <is>
          <t>This month</t>
        </is>
      </c>
      <c r="D10" s="25" t="inlineStr">
        <is>
          <t>Last month</t>
        </is>
      </c>
      <c r="E10" s="25" t="inlineStr">
        <is>
          <t>Your target</t>
        </is>
      </c>
      <c r="F10" s="25" t="inlineStr">
        <is>
          <t>Variance</t>
        </is>
      </c>
      <c r="G10" s="25" t="inlineStr">
        <is>
          <t>Status</t>
        </is>
      </c>
      <c r="H10" s="25" t="inlineStr">
        <is>
          <t>Trend</t>
        </is>
      </c>
      <c r="I10" s="25" t="inlineStr">
        <is>
          <t>Year figure</t>
        </is>
      </c>
      <c r="J10" s="25" t="inlineStr">
        <is>
          <t>Who owns it</t>
        </is>
      </c>
      <c r="K10" s="25" t="inlineStr">
        <is>
          <t>What you are doing about it</t>
        </is>
      </c>
    </row>
    <row r="11" ht="19.5" customHeight="1">
      <c r="B11" s="26" t="inlineStr">
        <is>
          <t>PROFIT</t>
        </is>
      </c>
      <c r="C11" s="27" t="n"/>
      <c r="D11" s="27" t="n"/>
      <c r="E11" s="27" t="n"/>
      <c r="F11" s="27" t="n"/>
      <c r="G11" s="27" t="n"/>
      <c r="H11" s="27" t="n"/>
      <c r="I11" s="27" t="n"/>
      <c r="J11" s="27" t="n"/>
      <c r="K11" s="27" t="n"/>
    </row>
    <row r="12" ht="24" customHeight="1">
      <c r="B12" s="28" t="inlineStr">
        <is>
          <t>Revenue</t>
        </is>
      </c>
      <c r="C12" s="53">
        <f>IF(ISBLANK(INDEX(Tracker!$D12:$O12,Report_Month)),"",INDEX(Tracker!$D12:$O12,Report_Month))</f>
        <v/>
      </c>
      <c r="D12" s="54">
        <f>IF(Report_Month=1,"",IF(ISBLANK(INDEX(Tracker!$D12:$O12,Report_Month-1)),"",INDEX(Tracker!$D12:$O12,Report_Month-1)))</f>
        <v/>
      </c>
      <c r="E12" s="54">
        <f>IF('KPI definitions'!J12="","",'KPI definitions'!J12)</f>
        <v/>
      </c>
      <c r="F12" s="55">
        <f>IF(OR(C12="",E12=""),"",C12-E12)</f>
        <v/>
      </c>
      <c r="G12" s="56">
        <f>IF('KPI definitions'!B12="","",IF(OR(C12="",E12=""),"—",IF('KPI definitions'!I12="Higher",IF(C12&gt;=E12,"On track",IF(AND('KPI definitions'!K12&lt;&gt;"",C12&gt;='KPI definitions'!K12),"Watch","Off track")),IF(C12&lt;=E12,"On track",IF(AND('KPI definitions'!K12&lt;&gt;"",C12&lt;='KPI definitions'!K12),"Watch","Off track")))))</f>
        <v/>
      </c>
      <c r="H12" s="57">
        <f>IF(OR(C12="",D12=""),"",IF(C12=D12,"► flat",IF(('KPI definitions'!I12="Higher")=(C12&gt;D12),"▲ improving","▼ worsening")))</f>
        <v/>
      </c>
      <c r="I12" s="58">
        <f>IF(Tracker!P12="","",Tracker!P12)</f>
        <v/>
      </c>
      <c r="J12" s="57">
        <f>IF('KPI definitions'!F12="","",'KPI definitions'!F12)</f>
        <v/>
      </c>
      <c r="K12" s="59" t="n"/>
    </row>
    <row r="13" ht="24" customHeight="1">
      <c r="B13" s="28" t="inlineStr">
        <is>
          <t>Gross margin %</t>
        </is>
      </c>
      <c r="C13" s="60">
        <f>IF(ISBLANK(INDEX(Tracker!$D13:$O13,Report_Month)),"",INDEX(Tracker!$D13:$O13,Report_Month))</f>
        <v/>
      </c>
      <c r="D13" s="61">
        <f>IF(Report_Month=1,"",IF(ISBLANK(INDEX(Tracker!$D13:$O13,Report_Month-1)),"",INDEX(Tracker!$D13:$O13,Report_Month-1)))</f>
        <v/>
      </c>
      <c r="E13" s="61">
        <f>IF('KPI definitions'!J13="","",'KPI definitions'!J13)</f>
        <v/>
      </c>
      <c r="F13" s="62">
        <f>IF(OR(C13="",E13=""),"",C13-E13)</f>
        <v/>
      </c>
      <c r="G13" s="56">
        <f>IF('KPI definitions'!B13="","",IF(OR(C13="",E13=""),"—",IF('KPI definitions'!I13="Higher",IF(C13&gt;=E13,"On track",IF(AND('KPI definitions'!K13&lt;&gt;"",C13&gt;='KPI definitions'!K13),"Watch","Off track")),IF(C13&lt;=E13,"On track",IF(AND('KPI definitions'!K13&lt;&gt;"",C13&lt;='KPI definitions'!K13),"Watch","Off track")))))</f>
        <v/>
      </c>
      <c r="H13" s="57">
        <f>IF(OR(C13="",D13=""),"",IF(C13=D13,"► flat",IF(('KPI definitions'!I13="Higher")=(C13&gt;D13),"▲ improving","▼ worsening")))</f>
        <v/>
      </c>
      <c r="I13" s="63">
        <f>IF(Tracker!P13="","",Tracker!P13)</f>
        <v/>
      </c>
      <c r="J13" s="57">
        <f>IF('KPI definitions'!F13="","",'KPI definitions'!F13)</f>
        <v/>
      </c>
      <c r="K13" s="59" t="n"/>
    </row>
    <row r="14" ht="24" customHeight="1">
      <c r="B14" s="28" t="inlineStr">
        <is>
          <t>Net profit margin %</t>
        </is>
      </c>
      <c r="C14" s="60">
        <f>IF(ISBLANK(INDEX(Tracker!$D14:$O14,Report_Month)),"",INDEX(Tracker!$D14:$O14,Report_Month))</f>
        <v/>
      </c>
      <c r="D14" s="61">
        <f>IF(Report_Month=1,"",IF(ISBLANK(INDEX(Tracker!$D14:$O14,Report_Month-1)),"",INDEX(Tracker!$D14:$O14,Report_Month-1)))</f>
        <v/>
      </c>
      <c r="E14" s="61">
        <f>IF('KPI definitions'!J14="","",'KPI definitions'!J14)</f>
        <v/>
      </c>
      <c r="F14" s="62">
        <f>IF(OR(C14="",E14=""),"",C14-E14)</f>
        <v/>
      </c>
      <c r="G14" s="56">
        <f>IF('KPI definitions'!B14="","",IF(OR(C14="",E14=""),"—",IF('KPI definitions'!I14="Higher",IF(C14&gt;=E14,"On track",IF(AND('KPI definitions'!K14&lt;&gt;"",C14&gt;='KPI definitions'!K14),"Watch","Off track")),IF(C14&lt;=E14,"On track",IF(AND('KPI definitions'!K14&lt;&gt;"",C14&lt;='KPI definitions'!K14),"Watch","Off track")))))</f>
        <v/>
      </c>
      <c r="H14" s="57">
        <f>IF(OR(C14="",D14=""),"",IF(C14=D14,"► flat",IF(('KPI definitions'!I14="Higher")=(C14&gt;D14),"▲ improving","▼ worsening")))</f>
        <v/>
      </c>
      <c r="I14" s="63">
        <f>IF(Tracker!P14="","",Tracker!P14)</f>
        <v/>
      </c>
      <c r="J14" s="57">
        <f>IF('KPI definitions'!F14="","",'KPI definitions'!F14)</f>
        <v/>
      </c>
      <c r="K14" s="59" t="n"/>
    </row>
    <row r="15" ht="24" customHeight="1">
      <c r="B15" s="28" t="inlineStr">
        <is>
          <t>Revenue per fee earner</t>
        </is>
      </c>
      <c r="C15" s="53">
        <f>IF(ISBLANK(INDEX(Tracker!$D15:$O15,Report_Month)),"",INDEX(Tracker!$D15:$O15,Report_Month))</f>
        <v/>
      </c>
      <c r="D15" s="54">
        <f>IF(Report_Month=1,"",IF(ISBLANK(INDEX(Tracker!$D15:$O15,Report_Month-1)),"",INDEX(Tracker!$D15:$O15,Report_Month-1)))</f>
        <v/>
      </c>
      <c r="E15" s="54">
        <f>IF('KPI definitions'!J15="","",'KPI definitions'!J15)</f>
        <v/>
      </c>
      <c r="F15" s="55">
        <f>IF(OR(C15="",E15=""),"",C15-E15)</f>
        <v/>
      </c>
      <c r="G15" s="56">
        <f>IF('KPI definitions'!B15="","",IF(OR(C15="",E15=""),"—",IF('KPI definitions'!I15="Higher",IF(C15&gt;=E15,"On track",IF(AND('KPI definitions'!K15&lt;&gt;"",C15&gt;='KPI definitions'!K15),"Watch","Off track")),IF(C15&lt;=E15,"On track",IF(AND('KPI definitions'!K15&lt;&gt;"",C15&lt;='KPI definitions'!K15),"Watch","Off track")))))</f>
        <v/>
      </c>
      <c r="H15" s="57">
        <f>IF(OR(C15="",D15=""),"",IF(C15=D15,"► flat",IF(('KPI definitions'!I15="Higher")=(C15&gt;D15),"▲ improving","▼ worsening")))</f>
        <v/>
      </c>
      <c r="I15" s="58">
        <f>IF(Tracker!P15="","",Tracker!P15)</f>
        <v/>
      </c>
      <c r="J15" s="57">
        <f>IF('KPI definitions'!F15="","",'KPI definitions'!F15)</f>
        <v/>
      </c>
      <c r="K15" s="59" t="n"/>
    </row>
    <row r="16" ht="24" customHeight="1">
      <c r="B16" s="45" t="n"/>
      <c r="C16" s="64">
        <f>IF(ISBLANK(INDEX(Tracker!$D16:$O16,Report_Month)),"",INDEX(Tracker!$D16:$O16,Report_Month))</f>
        <v/>
      </c>
      <c r="D16" s="57">
        <f>IF(Report_Month=1,"",IF(ISBLANK(INDEX(Tracker!$D16:$O16,Report_Month-1)),"",INDEX(Tracker!$D16:$O16,Report_Month-1)))</f>
        <v/>
      </c>
      <c r="E16" s="57">
        <f>IF('KPI definitions'!J16="","",'KPI definitions'!J16)</f>
        <v/>
      </c>
      <c r="F16" s="65">
        <f>IF(OR(C16="",E16=""),"",C16-E16)</f>
        <v/>
      </c>
      <c r="G16" s="56">
        <f>IF('KPI definitions'!B16="","",IF(OR(C16="",E16=""),"—",IF('KPI definitions'!I16="Higher",IF(C16&gt;=E16,"On track",IF(AND('KPI definitions'!K16&lt;&gt;"",C16&gt;='KPI definitions'!K16),"Watch","Off track")),IF(C16&lt;=E16,"On track",IF(AND('KPI definitions'!K16&lt;&gt;"",C16&lt;='KPI definitions'!K16),"Watch","Off track")))))</f>
        <v/>
      </c>
      <c r="H16" s="57">
        <f>IF(OR(C16="",D16=""),"",IF(C16=D16,"► flat",IF(('KPI definitions'!I16="Higher")=(C16&gt;D16),"▲ improving","▼ worsening")))</f>
        <v/>
      </c>
      <c r="I16" s="66">
        <f>IF(Tracker!P16="","",Tracker!P16)</f>
        <v/>
      </c>
      <c r="J16" s="57">
        <f>IF('KPI definitions'!F16="","",'KPI definitions'!F16)</f>
        <v/>
      </c>
      <c r="K16" s="59" t="n"/>
    </row>
    <row r="17" ht="24" customHeight="1">
      <c r="B17" s="45" t="n"/>
      <c r="C17" s="64">
        <f>IF(ISBLANK(INDEX(Tracker!$D17:$O17,Report_Month)),"",INDEX(Tracker!$D17:$O17,Report_Month))</f>
        <v/>
      </c>
      <c r="D17" s="57">
        <f>IF(Report_Month=1,"",IF(ISBLANK(INDEX(Tracker!$D17:$O17,Report_Month-1)),"",INDEX(Tracker!$D17:$O17,Report_Month-1)))</f>
        <v/>
      </c>
      <c r="E17" s="57">
        <f>IF('KPI definitions'!J17="","",'KPI definitions'!J17)</f>
        <v/>
      </c>
      <c r="F17" s="65">
        <f>IF(OR(C17="",E17=""),"",C17-E17)</f>
        <v/>
      </c>
      <c r="G17" s="56">
        <f>IF('KPI definitions'!B17="","",IF(OR(C17="",E17=""),"—",IF('KPI definitions'!I17="Higher",IF(C17&gt;=E17,"On track",IF(AND('KPI definitions'!K17&lt;&gt;"",C17&gt;='KPI definitions'!K17),"Watch","Off track")),IF(C17&lt;=E17,"On track",IF(AND('KPI definitions'!K17&lt;&gt;"",C17&lt;='KPI definitions'!K17),"Watch","Off track")))))</f>
        <v/>
      </c>
      <c r="H17" s="57">
        <f>IF(OR(C17="",D17=""),"",IF(C17=D17,"► flat",IF(('KPI definitions'!I17="Higher")=(C17&gt;D17),"▲ improving","▼ worsening")))</f>
        <v/>
      </c>
      <c r="I17" s="66">
        <f>IF(Tracker!P17="","",Tracker!P17)</f>
        <v/>
      </c>
      <c r="J17" s="57">
        <f>IF('KPI definitions'!F17="","",'KPI definitions'!F17)</f>
        <v/>
      </c>
      <c r="K17" s="59" t="n"/>
    </row>
    <row r="18" ht="19.5" customHeight="1">
      <c r="B18" s="26" t="inlineStr">
        <is>
          <t>CASH</t>
        </is>
      </c>
      <c r="C18" s="27" t="n"/>
      <c r="D18" s="27" t="n"/>
      <c r="E18" s="27" t="n"/>
      <c r="F18" s="27" t="n"/>
      <c r="G18" s="27" t="n"/>
      <c r="H18" s="27" t="n"/>
      <c r="I18" s="27" t="n"/>
      <c r="J18" s="27" t="n"/>
      <c r="K18" s="27" t="n"/>
    </row>
    <row r="19" ht="24" customHeight="1">
      <c r="B19" s="28" t="inlineStr">
        <is>
          <t>Cash balance</t>
        </is>
      </c>
      <c r="C19" s="53">
        <f>IF(ISBLANK(INDEX(Tracker!$D19:$O19,Report_Month)),"",INDEX(Tracker!$D19:$O19,Report_Month))</f>
        <v/>
      </c>
      <c r="D19" s="54">
        <f>IF(Report_Month=1,"",IF(ISBLANK(INDEX(Tracker!$D19:$O19,Report_Month-1)),"",INDEX(Tracker!$D19:$O19,Report_Month-1)))</f>
        <v/>
      </c>
      <c r="E19" s="54">
        <f>IF('KPI definitions'!J19="","",'KPI definitions'!J19)</f>
        <v/>
      </c>
      <c r="F19" s="55">
        <f>IF(OR(C19="",E19=""),"",C19-E19)</f>
        <v/>
      </c>
      <c r="G19" s="56">
        <f>IF('KPI definitions'!B19="","",IF(OR(C19="",E19=""),"—",IF('KPI definitions'!I19="Higher",IF(C19&gt;=E19,"On track",IF(AND('KPI definitions'!K19&lt;&gt;"",C19&gt;='KPI definitions'!K19),"Watch","Off track")),IF(C19&lt;=E19,"On track",IF(AND('KPI definitions'!K19&lt;&gt;"",C19&lt;='KPI definitions'!K19),"Watch","Off track")))))</f>
        <v/>
      </c>
      <c r="H19" s="57">
        <f>IF(OR(C19="",D19=""),"",IF(C19=D19,"► flat",IF(('KPI definitions'!I19="Higher")=(C19&gt;D19),"▲ improving","▼ worsening")))</f>
        <v/>
      </c>
      <c r="I19" s="58">
        <f>IF(Tracker!P19="","",Tracker!P19)</f>
        <v/>
      </c>
      <c r="J19" s="57">
        <f>IF('KPI definitions'!F19="","",'KPI definitions'!F19)</f>
        <v/>
      </c>
      <c r="K19" s="59" t="n"/>
    </row>
    <row r="20" ht="24" customHeight="1">
      <c r="B20" s="28" t="inlineStr">
        <is>
          <t>Debtor days</t>
        </is>
      </c>
      <c r="C20" s="67">
        <f>IF(ISBLANK(INDEX(Tracker!$D20:$O20,Report_Month)),"",INDEX(Tracker!$D20:$O20,Report_Month))</f>
        <v/>
      </c>
      <c r="D20" s="68">
        <f>IF(Report_Month=1,"",IF(ISBLANK(INDEX(Tracker!$D20:$O20,Report_Month-1)),"",INDEX(Tracker!$D20:$O20,Report_Month-1)))</f>
        <v/>
      </c>
      <c r="E20" s="68">
        <f>IF('KPI definitions'!J20="","",'KPI definitions'!J20)</f>
        <v/>
      </c>
      <c r="F20" s="69">
        <f>IF(OR(C20="",E20=""),"",C20-E20)</f>
        <v/>
      </c>
      <c r="G20" s="56">
        <f>IF('KPI definitions'!B20="","",IF(OR(C20="",E20=""),"—",IF('KPI definitions'!I20="Higher",IF(C20&gt;=E20,"On track",IF(AND('KPI definitions'!K20&lt;&gt;"",C20&gt;='KPI definitions'!K20),"Watch","Off track")),IF(C20&lt;=E20,"On track",IF(AND('KPI definitions'!K20&lt;&gt;"",C20&lt;='KPI definitions'!K20),"Watch","Off track")))))</f>
        <v/>
      </c>
      <c r="H20" s="57">
        <f>IF(OR(C20="",D20=""),"",IF(C20=D20,"► flat",IF(('KPI definitions'!I20="Higher")=(C20&gt;D20),"▲ improving","▼ worsening")))</f>
        <v/>
      </c>
      <c r="I20" s="70">
        <f>IF(Tracker!P20="","",Tracker!P20)</f>
        <v/>
      </c>
      <c r="J20" s="57">
        <f>IF('KPI definitions'!F20="","",'KPI definitions'!F20)</f>
        <v/>
      </c>
      <c r="K20" s="59" t="n"/>
    </row>
    <row r="21" ht="24" customHeight="1">
      <c r="B21" s="28" t="inlineStr">
        <is>
          <t>Lock-up days</t>
        </is>
      </c>
      <c r="C21" s="67">
        <f>IF(ISBLANK(INDEX(Tracker!$D21:$O21,Report_Month)),"",INDEX(Tracker!$D21:$O21,Report_Month))</f>
        <v/>
      </c>
      <c r="D21" s="68">
        <f>IF(Report_Month=1,"",IF(ISBLANK(INDEX(Tracker!$D21:$O21,Report_Month-1)),"",INDEX(Tracker!$D21:$O21,Report_Month-1)))</f>
        <v/>
      </c>
      <c r="E21" s="68">
        <f>IF('KPI definitions'!J21="","",'KPI definitions'!J21)</f>
        <v/>
      </c>
      <c r="F21" s="69">
        <f>IF(OR(C21="",E21=""),"",C21-E21)</f>
        <v/>
      </c>
      <c r="G21" s="56">
        <f>IF('KPI definitions'!B21="","",IF(OR(C21="",E21=""),"—",IF('KPI definitions'!I21="Higher",IF(C21&gt;=E21,"On track",IF(AND('KPI definitions'!K21&lt;&gt;"",C21&gt;='KPI definitions'!K21),"Watch","Off track")),IF(C21&lt;=E21,"On track",IF(AND('KPI definitions'!K21&lt;&gt;"",C21&lt;='KPI definitions'!K21),"Watch","Off track")))))</f>
        <v/>
      </c>
      <c r="H21" s="57">
        <f>IF(OR(C21="",D21=""),"",IF(C21=D21,"► flat",IF(('KPI definitions'!I21="Higher")=(C21&gt;D21),"▲ improving","▼ worsening")))</f>
        <v/>
      </c>
      <c r="I21" s="70">
        <f>IF(Tracker!P21="","",Tracker!P21)</f>
        <v/>
      </c>
      <c r="J21" s="57">
        <f>IF('KPI definitions'!F21="","",'KPI definitions'!F21)</f>
        <v/>
      </c>
      <c r="K21" s="59" t="n"/>
    </row>
    <row r="22" ht="24" customHeight="1">
      <c r="B22" s="28" t="inlineStr">
        <is>
          <t>Debt over 90 days %</t>
        </is>
      </c>
      <c r="C22" s="60">
        <f>IF(ISBLANK(INDEX(Tracker!$D22:$O22,Report_Month)),"",INDEX(Tracker!$D22:$O22,Report_Month))</f>
        <v/>
      </c>
      <c r="D22" s="61">
        <f>IF(Report_Month=1,"",IF(ISBLANK(INDEX(Tracker!$D22:$O22,Report_Month-1)),"",INDEX(Tracker!$D22:$O22,Report_Month-1)))</f>
        <v/>
      </c>
      <c r="E22" s="61">
        <f>IF('KPI definitions'!J22="","",'KPI definitions'!J22)</f>
        <v/>
      </c>
      <c r="F22" s="62">
        <f>IF(OR(C22="",E22=""),"",C22-E22)</f>
        <v/>
      </c>
      <c r="G22" s="56">
        <f>IF('KPI definitions'!B22="","",IF(OR(C22="",E22=""),"—",IF('KPI definitions'!I22="Higher",IF(C22&gt;=E22,"On track",IF(AND('KPI definitions'!K22&lt;&gt;"",C22&gt;='KPI definitions'!K22),"Watch","Off track")),IF(C22&lt;=E22,"On track",IF(AND('KPI definitions'!K22&lt;&gt;"",C22&lt;='KPI definitions'!K22),"Watch","Off track")))))</f>
        <v/>
      </c>
      <c r="H22" s="57">
        <f>IF(OR(C22="",D22=""),"",IF(C22=D22,"► flat",IF(('KPI definitions'!I22="Higher")=(C22&gt;D22),"▲ improving","▼ worsening")))</f>
        <v/>
      </c>
      <c r="I22" s="63">
        <f>IF(Tracker!P22="","",Tracker!P22)</f>
        <v/>
      </c>
      <c r="J22" s="57">
        <f>IF('KPI definitions'!F22="","",'KPI definitions'!F22)</f>
        <v/>
      </c>
      <c r="K22" s="59" t="n"/>
    </row>
    <row r="23" ht="24" customHeight="1">
      <c r="B23" s="45" t="n"/>
      <c r="C23" s="64">
        <f>IF(ISBLANK(INDEX(Tracker!$D23:$O23,Report_Month)),"",INDEX(Tracker!$D23:$O23,Report_Month))</f>
        <v/>
      </c>
      <c r="D23" s="57">
        <f>IF(Report_Month=1,"",IF(ISBLANK(INDEX(Tracker!$D23:$O23,Report_Month-1)),"",INDEX(Tracker!$D23:$O23,Report_Month-1)))</f>
        <v/>
      </c>
      <c r="E23" s="57">
        <f>IF('KPI definitions'!J23="","",'KPI definitions'!J23)</f>
        <v/>
      </c>
      <c r="F23" s="65">
        <f>IF(OR(C23="",E23=""),"",C23-E23)</f>
        <v/>
      </c>
      <c r="G23" s="56">
        <f>IF('KPI definitions'!B23="","",IF(OR(C23="",E23=""),"—",IF('KPI definitions'!I23="Higher",IF(C23&gt;=E23,"On track",IF(AND('KPI definitions'!K23&lt;&gt;"",C23&gt;='KPI definitions'!K23),"Watch","Off track")),IF(C23&lt;=E23,"On track",IF(AND('KPI definitions'!K23&lt;&gt;"",C23&lt;='KPI definitions'!K23),"Watch","Off track")))))</f>
        <v/>
      </c>
      <c r="H23" s="57">
        <f>IF(OR(C23="",D23=""),"",IF(C23=D23,"► flat",IF(('KPI definitions'!I23="Higher")=(C23&gt;D23),"▲ improving","▼ worsening")))</f>
        <v/>
      </c>
      <c r="I23" s="66">
        <f>IF(Tracker!P23="","",Tracker!P23)</f>
        <v/>
      </c>
      <c r="J23" s="57">
        <f>IF('KPI definitions'!F23="","",'KPI definitions'!F23)</f>
        <v/>
      </c>
      <c r="K23" s="59" t="n"/>
    </row>
    <row r="24" ht="24" customHeight="1">
      <c r="B24" s="45" t="n"/>
      <c r="C24" s="64">
        <f>IF(ISBLANK(INDEX(Tracker!$D24:$O24,Report_Month)),"",INDEX(Tracker!$D24:$O24,Report_Month))</f>
        <v/>
      </c>
      <c r="D24" s="57">
        <f>IF(Report_Month=1,"",IF(ISBLANK(INDEX(Tracker!$D24:$O24,Report_Month-1)),"",INDEX(Tracker!$D24:$O24,Report_Month-1)))</f>
        <v/>
      </c>
      <c r="E24" s="57">
        <f>IF('KPI definitions'!J24="","",'KPI definitions'!J24)</f>
        <v/>
      </c>
      <c r="F24" s="65">
        <f>IF(OR(C24="",E24=""),"",C24-E24)</f>
        <v/>
      </c>
      <c r="G24" s="56">
        <f>IF('KPI definitions'!B24="","",IF(OR(C24="",E24=""),"—",IF('KPI definitions'!I24="Higher",IF(C24&gt;=E24,"On track",IF(AND('KPI definitions'!K24&lt;&gt;"",C24&gt;='KPI definitions'!K24),"Watch","Off track")),IF(C24&lt;=E24,"On track",IF(AND('KPI definitions'!K24&lt;&gt;"",C24&lt;='KPI definitions'!K24),"Watch","Off track")))))</f>
        <v/>
      </c>
      <c r="H24" s="57">
        <f>IF(OR(C24="",D24=""),"",IF(C24=D24,"► flat",IF(('KPI definitions'!I24="Higher")=(C24&gt;D24),"▲ improving","▼ worsening")))</f>
        <v/>
      </c>
      <c r="I24" s="66">
        <f>IF(Tracker!P24="","",Tracker!P24)</f>
        <v/>
      </c>
      <c r="J24" s="57">
        <f>IF('KPI definitions'!F24="","",'KPI definitions'!F24)</f>
        <v/>
      </c>
      <c r="K24" s="59" t="n"/>
    </row>
    <row r="25" ht="19.5" customHeight="1">
      <c r="B25" s="26" t="inlineStr">
        <is>
          <t>CLIENTS</t>
        </is>
      </c>
      <c r="C25" s="27" t="n"/>
      <c r="D25" s="27" t="n"/>
      <c r="E25" s="27" t="n"/>
      <c r="F25" s="27" t="n"/>
      <c r="G25" s="27" t="n"/>
      <c r="H25" s="27" t="n"/>
      <c r="I25" s="27" t="n"/>
      <c r="J25" s="27" t="n"/>
      <c r="K25" s="27" t="n"/>
    </row>
    <row r="26" ht="24" customHeight="1">
      <c r="B26" s="28" t="inlineStr">
        <is>
          <t>Active clients</t>
        </is>
      </c>
      <c r="C26" s="71">
        <f>IF(ISBLANK(INDEX(Tracker!$D26:$O26,Report_Month)),"",INDEX(Tracker!$D26:$O26,Report_Month))</f>
        <v/>
      </c>
      <c r="D26" s="72">
        <f>IF(Report_Month=1,"",IF(ISBLANK(INDEX(Tracker!$D26:$O26,Report_Month-1)),"",INDEX(Tracker!$D26:$O26,Report_Month-1)))</f>
        <v/>
      </c>
      <c r="E26" s="72">
        <f>IF('KPI definitions'!J26="","",'KPI definitions'!J26)</f>
        <v/>
      </c>
      <c r="F26" s="73">
        <f>IF(OR(C26="",E26=""),"",C26-E26)</f>
        <v/>
      </c>
      <c r="G26" s="56">
        <f>IF('KPI definitions'!B26="","",IF(OR(C26="",E26=""),"—",IF('KPI definitions'!I26="Higher",IF(C26&gt;=E26,"On track",IF(AND('KPI definitions'!K26&lt;&gt;"",C26&gt;='KPI definitions'!K26),"Watch","Off track")),IF(C26&lt;=E26,"On track",IF(AND('KPI definitions'!K26&lt;&gt;"",C26&lt;='KPI definitions'!K26),"Watch","Off track")))))</f>
        <v/>
      </c>
      <c r="H26" s="57">
        <f>IF(OR(C26="",D26=""),"",IF(C26=D26,"► flat",IF(('KPI definitions'!I26="Higher")=(C26&gt;D26),"▲ improving","▼ worsening")))</f>
        <v/>
      </c>
      <c r="I26" s="74">
        <f>IF(Tracker!P26="","",Tracker!P26)</f>
        <v/>
      </c>
      <c r="J26" s="57">
        <f>IF('KPI definitions'!F26="","",'KPI definitions'!F26)</f>
        <v/>
      </c>
      <c r="K26" s="59" t="n"/>
    </row>
    <row r="27" ht="24" customHeight="1">
      <c r="B27" s="28" t="inlineStr">
        <is>
          <t>New clients won</t>
        </is>
      </c>
      <c r="C27" s="71">
        <f>IF(ISBLANK(INDEX(Tracker!$D27:$O27,Report_Month)),"",INDEX(Tracker!$D27:$O27,Report_Month))</f>
        <v/>
      </c>
      <c r="D27" s="72">
        <f>IF(Report_Month=1,"",IF(ISBLANK(INDEX(Tracker!$D27:$O27,Report_Month-1)),"",INDEX(Tracker!$D27:$O27,Report_Month-1)))</f>
        <v/>
      </c>
      <c r="E27" s="72">
        <f>IF('KPI definitions'!J27="","",'KPI definitions'!J27)</f>
        <v/>
      </c>
      <c r="F27" s="73">
        <f>IF(OR(C27="",E27=""),"",C27-E27)</f>
        <v/>
      </c>
      <c r="G27" s="56">
        <f>IF('KPI definitions'!B27="","",IF(OR(C27="",E27=""),"—",IF('KPI definitions'!I27="Higher",IF(C27&gt;=E27,"On track",IF(AND('KPI definitions'!K27&lt;&gt;"",C27&gt;='KPI definitions'!K27),"Watch","Off track")),IF(C27&lt;=E27,"On track",IF(AND('KPI definitions'!K27&lt;&gt;"",C27&lt;='KPI definitions'!K27),"Watch","Off track")))))</f>
        <v/>
      </c>
      <c r="H27" s="57">
        <f>IF(OR(C27="",D27=""),"",IF(C27=D27,"► flat",IF(('KPI definitions'!I27="Higher")=(C27&gt;D27),"▲ improving","▼ worsening")))</f>
        <v/>
      </c>
      <c r="I27" s="74">
        <f>IF(Tracker!P27="","",Tracker!P27)</f>
        <v/>
      </c>
      <c r="J27" s="57">
        <f>IF('KPI definitions'!F27="","",'KPI definitions'!F27)</f>
        <v/>
      </c>
      <c r="K27" s="59" t="n"/>
    </row>
    <row r="28" ht="24" customHeight="1">
      <c r="B28" s="28" t="inlineStr">
        <is>
          <t>Client retention rate %</t>
        </is>
      </c>
      <c r="C28" s="60">
        <f>IF(ISBLANK(INDEX(Tracker!$D28:$O28,Report_Month)),"",INDEX(Tracker!$D28:$O28,Report_Month))</f>
        <v/>
      </c>
      <c r="D28" s="61">
        <f>IF(Report_Month=1,"",IF(ISBLANK(INDEX(Tracker!$D28:$O28,Report_Month-1)),"",INDEX(Tracker!$D28:$O28,Report_Month-1)))</f>
        <v/>
      </c>
      <c r="E28" s="61">
        <f>IF('KPI definitions'!J28="","",'KPI definitions'!J28)</f>
        <v/>
      </c>
      <c r="F28" s="62">
        <f>IF(OR(C28="",E28=""),"",C28-E28)</f>
        <v/>
      </c>
      <c r="G28" s="56">
        <f>IF('KPI definitions'!B28="","",IF(OR(C28="",E28=""),"—",IF('KPI definitions'!I28="Higher",IF(C28&gt;=E28,"On track",IF(AND('KPI definitions'!K28&lt;&gt;"",C28&gt;='KPI definitions'!K28),"Watch","Off track")),IF(C28&lt;=E28,"On track",IF(AND('KPI definitions'!K28&lt;&gt;"",C28&lt;='KPI definitions'!K28),"Watch","Off track")))))</f>
        <v/>
      </c>
      <c r="H28" s="57">
        <f>IF(OR(C28="",D28=""),"",IF(C28=D28,"► flat",IF(('KPI definitions'!I28="Higher")=(C28&gt;D28),"▲ improving","▼ worsening")))</f>
        <v/>
      </c>
      <c r="I28" s="63">
        <f>IF(Tracker!P28="","",Tracker!P28)</f>
        <v/>
      </c>
      <c r="J28" s="57">
        <f>IF('KPI definitions'!F28="","",'KPI definitions'!F28)</f>
        <v/>
      </c>
      <c r="K28" s="59" t="n"/>
    </row>
    <row r="29" ht="24" customHeight="1">
      <c r="B29" s="28" t="inlineStr">
        <is>
          <t>Recurring revenue %</t>
        </is>
      </c>
      <c r="C29" s="60">
        <f>IF(ISBLANK(INDEX(Tracker!$D29:$O29,Report_Month)),"",INDEX(Tracker!$D29:$O29,Report_Month))</f>
        <v/>
      </c>
      <c r="D29" s="61">
        <f>IF(Report_Month=1,"",IF(ISBLANK(INDEX(Tracker!$D29:$O29,Report_Month-1)),"",INDEX(Tracker!$D29:$O29,Report_Month-1)))</f>
        <v/>
      </c>
      <c r="E29" s="61">
        <f>IF('KPI definitions'!J29="","",'KPI definitions'!J29)</f>
        <v/>
      </c>
      <c r="F29" s="62">
        <f>IF(OR(C29="",E29=""),"",C29-E29)</f>
        <v/>
      </c>
      <c r="G29" s="56">
        <f>IF('KPI definitions'!B29="","",IF(OR(C29="",E29=""),"—",IF('KPI definitions'!I29="Higher",IF(C29&gt;=E29,"On track",IF(AND('KPI definitions'!K29&lt;&gt;"",C29&gt;='KPI definitions'!K29),"Watch","Off track")),IF(C29&lt;=E29,"On track",IF(AND('KPI definitions'!K29&lt;&gt;"",C29&lt;='KPI definitions'!K29),"Watch","Off track")))))</f>
        <v/>
      </c>
      <c r="H29" s="57">
        <f>IF(OR(C29="",D29=""),"",IF(C29=D29,"► flat",IF(('KPI definitions'!I29="Higher")=(C29&gt;D29),"▲ improving","▼ worsening")))</f>
        <v/>
      </c>
      <c r="I29" s="63">
        <f>IF(Tracker!P29="","",Tracker!P29)</f>
        <v/>
      </c>
      <c r="J29" s="57">
        <f>IF('KPI definitions'!F29="","",'KPI definitions'!F29)</f>
        <v/>
      </c>
      <c r="K29" s="59" t="n"/>
    </row>
    <row r="30" ht="24" customHeight="1">
      <c r="B30" s="45" t="n"/>
      <c r="C30" s="64">
        <f>IF(ISBLANK(INDEX(Tracker!$D30:$O30,Report_Month)),"",INDEX(Tracker!$D30:$O30,Report_Month))</f>
        <v/>
      </c>
      <c r="D30" s="57">
        <f>IF(Report_Month=1,"",IF(ISBLANK(INDEX(Tracker!$D30:$O30,Report_Month-1)),"",INDEX(Tracker!$D30:$O30,Report_Month-1)))</f>
        <v/>
      </c>
      <c r="E30" s="57">
        <f>IF('KPI definitions'!J30="","",'KPI definitions'!J30)</f>
        <v/>
      </c>
      <c r="F30" s="65">
        <f>IF(OR(C30="",E30=""),"",C30-E30)</f>
        <v/>
      </c>
      <c r="G30" s="56">
        <f>IF('KPI definitions'!B30="","",IF(OR(C30="",E30=""),"—",IF('KPI definitions'!I30="Higher",IF(C30&gt;=E30,"On track",IF(AND('KPI definitions'!K30&lt;&gt;"",C30&gt;='KPI definitions'!K30),"Watch","Off track")),IF(C30&lt;=E30,"On track",IF(AND('KPI definitions'!K30&lt;&gt;"",C30&lt;='KPI definitions'!K30),"Watch","Off track")))))</f>
        <v/>
      </c>
      <c r="H30" s="57">
        <f>IF(OR(C30="",D30=""),"",IF(C30=D30,"► flat",IF(('KPI definitions'!I30="Higher")=(C30&gt;D30),"▲ improving","▼ worsening")))</f>
        <v/>
      </c>
      <c r="I30" s="66">
        <f>IF(Tracker!P30="","",Tracker!P30)</f>
        <v/>
      </c>
      <c r="J30" s="57">
        <f>IF('KPI definitions'!F30="","",'KPI definitions'!F30)</f>
        <v/>
      </c>
      <c r="K30" s="59" t="n"/>
    </row>
    <row r="31" ht="24" customHeight="1">
      <c r="B31" s="45" t="n"/>
      <c r="C31" s="64">
        <f>IF(ISBLANK(INDEX(Tracker!$D31:$O31,Report_Month)),"",INDEX(Tracker!$D31:$O31,Report_Month))</f>
        <v/>
      </c>
      <c r="D31" s="57">
        <f>IF(Report_Month=1,"",IF(ISBLANK(INDEX(Tracker!$D31:$O31,Report_Month-1)),"",INDEX(Tracker!$D31:$O31,Report_Month-1)))</f>
        <v/>
      </c>
      <c r="E31" s="57">
        <f>IF('KPI definitions'!J31="","",'KPI definitions'!J31)</f>
        <v/>
      </c>
      <c r="F31" s="65">
        <f>IF(OR(C31="",E31=""),"",C31-E31)</f>
        <v/>
      </c>
      <c r="G31" s="56">
        <f>IF('KPI definitions'!B31="","",IF(OR(C31="",E31=""),"—",IF('KPI definitions'!I31="Higher",IF(C31&gt;=E31,"On track",IF(AND('KPI definitions'!K31&lt;&gt;"",C31&gt;='KPI definitions'!K31),"Watch","Off track")),IF(C31&lt;=E31,"On track",IF(AND('KPI definitions'!K31&lt;&gt;"",C31&lt;='KPI definitions'!K31),"Watch","Off track")))))</f>
        <v/>
      </c>
      <c r="H31" s="57">
        <f>IF(OR(C31="",D31=""),"",IF(C31=D31,"► flat",IF(('KPI definitions'!I31="Higher")=(C31&gt;D31),"▲ improving","▼ worsening")))</f>
        <v/>
      </c>
      <c r="I31" s="66">
        <f>IF(Tracker!P31="","",Tracker!P31)</f>
        <v/>
      </c>
      <c r="J31" s="57">
        <f>IF('KPI definitions'!F31="","",'KPI definitions'!F31)</f>
        <v/>
      </c>
      <c r="K31" s="59" t="n"/>
    </row>
    <row r="32" ht="19.5" customHeight="1">
      <c r="B32" s="26" t="inlineStr">
        <is>
          <t>COST &amp; CAPACITY</t>
        </is>
      </c>
      <c r="C32" s="27" t="n"/>
      <c r="D32" s="27" t="n"/>
      <c r="E32" s="27" t="n"/>
      <c r="F32" s="27" t="n"/>
      <c r="G32" s="27" t="n"/>
      <c r="H32" s="27" t="n"/>
      <c r="I32" s="27" t="n"/>
      <c r="J32" s="27" t="n"/>
      <c r="K32" s="27" t="n"/>
    </row>
    <row r="33" ht="24" customHeight="1">
      <c r="B33" s="28" t="inlineStr">
        <is>
          <t>Chargeable utilisation %</t>
        </is>
      </c>
      <c r="C33" s="60">
        <f>IF(ISBLANK(INDEX(Tracker!$D33:$O33,Report_Month)),"",INDEX(Tracker!$D33:$O33,Report_Month))</f>
        <v/>
      </c>
      <c r="D33" s="61">
        <f>IF(Report_Month=1,"",IF(ISBLANK(INDEX(Tracker!$D33:$O33,Report_Month-1)),"",INDEX(Tracker!$D33:$O33,Report_Month-1)))</f>
        <v/>
      </c>
      <c r="E33" s="61">
        <f>IF('KPI definitions'!J33="","",'KPI definitions'!J33)</f>
        <v/>
      </c>
      <c r="F33" s="62">
        <f>IF(OR(C33="",E33=""),"",C33-E33)</f>
        <v/>
      </c>
      <c r="G33" s="56">
        <f>IF('KPI definitions'!B33="","",IF(OR(C33="",E33=""),"—",IF('KPI definitions'!I33="Higher",IF(C33&gt;=E33,"On track",IF(AND('KPI definitions'!K33&lt;&gt;"",C33&gt;='KPI definitions'!K33),"Watch","Off track")),IF(C33&lt;=E33,"On track",IF(AND('KPI definitions'!K33&lt;&gt;"",C33&lt;='KPI definitions'!K33),"Watch","Off track")))))</f>
        <v/>
      </c>
      <c r="H33" s="57">
        <f>IF(OR(C33="",D33=""),"",IF(C33=D33,"► flat",IF(('KPI definitions'!I33="Higher")=(C33&gt;D33),"▲ improving","▼ worsening")))</f>
        <v/>
      </c>
      <c r="I33" s="63">
        <f>IF(Tracker!P33="","",Tracker!P33)</f>
        <v/>
      </c>
      <c r="J33" s="57">
        <f>IF('KPI definitions'!F33="","",'KPI definitions'!F33)</f>
        <v/>
      </c>
      <c r="K33" s="59" t="n"/>
    </row>
    <row r="34" ht="24" customHeight="1">
      <c r="B34" s="28" t="inlineStr">
        <is>
          <t>Realisation rate %</t>
        </is>
      </c>
      <c r="C34" s="60">
        <f>IF(ISBLANK(INDEX(Tracker!$D34:$O34,Report_Month)),"",INDEX(Tracker!$D34:$O34,Report_Month))</f>
        <v/>
      </c>
      <c r="D34" s="61">
        <f>IF(Report_Month=1,"",IF(ISBLANK(INDEX(Tracker!$D34:$O34,Report_Month-1)),"",INDEX(Tracker!$D34:$O34,Report_Month-1)))</f>
        <v/>
      </c>
      <c r="E34" s="61">
        <f>IF('KPI definitions'!J34="","",'KPI definitions'!J34)</f>
        <v/>
      </c>
      <c r="F34" s="62">
        <f>IF(OR(C34="",E34=""),"",C34-E34)</f>
        <v/>
      </c>
      <c r="G34" s="56">
        <f>IF('KPI definitions'!B34="","",IF(OR(C34="",E34=""),"—",IF('KPI definitions'!I34="Higher",IF(C34&gt;=E34,"On track",IF(AND('KPI definitions'!K34&lt;&gt;"",C34&gt;='KPI definitions'!K34),"Watch","Off track")),IF(C34&lt;=E34,"On track",IF(AND('KPI definitions'!K34&lt;&gt;"",C34&lt;='KPI definitions'!K34),"Watch","Off track")))))</f>
        <v/>
      </c>
      <c r="H34" s="57">
        <f>IF(OR(C34="",D34=""),"",IF(C34=D34,"► flat",IF(('KPI definitions'!I34="Higher")=(C34&gt;D34),"▲ improving","▼ worsening")))</f>
        <v/>
      </c>
      <c r="I34" s="63">
        <f>IF(Tracker!P34="","",Tracker!P34)</f>
        <v/>
      </c>
      <c r="J34" s="57">
        <f>IF('KPI definitions'!F34="","",'KPI definitions'!F34)</f>
        <v/>
      </c>
      <c r="K34" s="59" t="n"/>
    </row>
    <row r="35" ht="24" customHeight="1">
      <c r="B35" s="28" t="inlineStr">
        <is>
          <t>Staff cost % of revenue</t>
        </is>
      </c>
      <c r="C35" s="60">
        <f>IF(ISBLANK(INDEX(Tracker!$D35:$O35,Report_Month)),"",INDEX(Tracker!$D35:$O35,Report_Month))</f>
        <v/>
      </c>
      <c r="D35" s="61">
        <f>IF(Report_Month=1,"",IF(ISBLANK(INDEX(Tracker!$D35:$O35,Report_Month-1)),"",INDEX(Tracker!$D35:$O35,Report_Month-1)))</f>
        <v/>
      </c>
      <c r="E35" s="61">
        <f>IF('KPI definitions'!J35="","",'KPI definitions'!J35)</f>
        <v/>
      </c>
      <c r="F35" s="62">
        <f>IF(OR(C35="",E35=""),"",C35-E35)</f>
        <v/>
      </c>
      <c r="G35" s="56">
        <f>IF('KPI definitions'!B35="","",IF(OR(C35="",E35=""),"—",IF('KPI definitions'!I35="Higher",IF(C35&gt;=E35,"On track",IF(AND('KPI definitions'!K35&lt;&gt;"",C35&gt;='KPI definitions'!K35),"Watch","Off track")),IF(C35&lt;=E35,"On track",IF(AND('KPI definitions'!K35&lt;&gt;"",C35&lt;='KPI definitions'!K35),"Watch","Off track")))))</f>
        <v/>
      </c>
      <c r="H35" s="57">
        <f>IF(OR(C35="",D35=""),"",IF(C35=D35,"► flat",IF(('KPI definitions'!I35="Higher")=(C35&gt;D35),"▲ improving","▼ worsening")))</f>
        <v/>
      </c>
      <c r="I35" s="63">
        <f>IF(Tracker!P35="","",Tracker!P35)</f>
        <v/>
      </c>
      <c r="J35" s="57">
        <f>IF('KPI definitions'!F35="","",'KPI definitions'!F35)</f>
        <v/>
      </c>
      <c r="K35" s="59" t="n"/>
    </row>
    <row r="36" ht="24" customHeight="1">
      <c r="B36" s="28" t="inlineStr">
        <is>
          <t>Overhead % of revenue</t>
        </is>
      </c>
      <c r="C36" s="60">
        <f>IF(ISBLANK(INDEX(Tracker!$D36:$O36,Report_Month)),"",INDEX(Tracker!$D36:$O36,Report_Month))</f>
        <v/>
      </c>
      <c r="D36" s="61">
        <f>IF(Report_Month=1,"",IF(ISBLANK(INDEX(Tracker!$D36:$O36,Report_Month-1)),"",INDEX(Tracker!$D36:$O36,Report_Month-1)))</f>
        <v/>
      </c>
      <c r="E36" s="61">
        <f>IF('KPI definitions'!J36="","",'KPI definitions'!J36)</f>
        <v/>
      </c>
      <c r="F36" s="62">
        <f>IF(OR(C36="",E36=""),"",C36-E36)</f>
        <v/>
      </c>
      <c r="G36" s="56">
        <f>IF('KPI definitions'!B36="","",IF(OR(C36="",E36=""),"—",IF('KPI definitions'!I36="Higher",IF(C36&gt;=E36,"On track",IF(AND('KPI definitions'!K36&lt;&gt;"",C36&gt;='KPI definitions'!K36),"Watch","Off track")),IF(C36&lt;=E36,"On track",IF(AND('KPI definitions'!K36&lt;&gt;"",C36&lt;='KPI definitions'!K36),"Watch","Off track")))))</f>
        <v/>
      </c>
      <c r="H36" s="57">
        <f>IF(OR(C36="",D36=""),"",IF(C36=D36,"► flat",IF(('KPI definitions'!I36="Higher")=(C36&gt;D36),"▲ improving","▼ worsening")))</f>
        <v/>
      </c>
      <c r="I36" s="63">
        <f>IF(Tracker!P36="","",Tracker!P36)</f>
        <v/>
      </c>
      <c r="J36" s="57">
        <f>IF('KPI definitions'!F36="","",'KPI definitions'!F36)</f>
        <v/>
      </c>
      <c r="K36" s="59" t="n"/>
    </row>
    <row r="37" ht="24" customHeight="1">
      <c r="B37" s="45" t="n"/>
      <c r="C37" s="64">
        <f>IF(ISBLANK(INDEX(Tracker!$D37:$O37,Report_Month)),"",INDEX(Tracker!$D37:$O37,Report_Month))</f>
        <v/>
      </c>
      <c r="D37" s="57">
        <f>IF(Report_Month=1,"",IF(ISBLANK(INDEX(Tracker!$D37:$O37,Report_Month-1)),"",INDEX(Tracker!$D37:$O37,Report_Month-1)))</f>
        <v/>
      </c>
      <c r="E37" s="57">
        <f>IF('KPI definitions'!J37="","",'KPI definitions'!J37)</f>
        <v/>
      </c>
      <c r="F37" s="65">
        <f>IF(OR(C37="",E37=""),"",C37-E37)</f>
        <v/>
      </c>
      <c r="G37" s="56">
        <f>IF('KPI definitions'!B37="","",IF(OR(C37="",E37=""),"—",IF('KPI definitions'!I37="Higher",IF(C37&gt;=E37,"On track",IF(AND('KPI definitions'!K37&lt;&gt;"",C37&gt;='KPI definitions'!K37),"Watch","Off track")),IF(C37&lt;=E37,"On track",IF(AND('KPI definitions'!K37&lt;&gt;"",C37&lt;='KPI definitions'!K37),"Watch","Off track")))))</f>
        <v/>
      </c>
      <c r="H37" s="57">
        <f>IF(OR(C37="",D37=""),"",IF(C37=D37,"► flat",IF(('KPI definitions'!I37="Higher")=(C37&gt;D37),"▲ improving","▼ worsening")))</f>
        <v/>
      </c>
      <c r="I37" s="66">
        <f>IF(Tracker!P37="","",Tracker!P37)</f>
        <v/>
      </c>
      <c r="J37" s="57">
        <f>IF('KPI definitions'!F37="","",'KPI definitions'!F37)</f>
        <v/>
      </c>
      <c r="K37" s="59" t="n"/>
    </row>
    <row r="38" ht="24" customHeight="1">
      <c r="B38" s="45" t="n"/>
      <c r="C38" s="64">
        <f>IF(ISBLANK(INDEX(Tracker!$D38:$O38,Report_Month)),"",INDEX(Tracker!$D38:$O38,Report_Month))</f>
        <v/>
      </c>
      <c r="D38" s="57">
        <f>IF(Report_Month=1,"",IF(ISBLANK(INDEX(Tracker!$D38:$O38,Report_Month-1)),"",INDEX(Tracker!$D38:$O38,Report_Month-1)))</f>
        <v/>
      </c>
      <c r="E38" s="57">
        <f>IF('KPI definitions'!J38="","",'KPI definitions'!J38)</f>
        <v/>
      </c>
      <c r="F38" s="65">
        <f>IF(OR(C38="",E38=""),"",C38-E38)</f>
        <v/>
      </c>
      <c r="G38" s="56">
        <f>IF('KPI definitions'!B38="","",IF(OR(C38="",E38=""),"—",IF('KPI definitions'!I38="Higher",IF(C38&gt;=E38,"On track",IF(AND('KPI definitions'!K38&lt;&gt;"",C38&gt;='KPI definitions'!K38),"Watch","Off track")),IF(C38&lt;=E38,"On track",IF(AND('KPI definitions'!K38&lt;&gt;"",C38&lt;='KPI definitions'!K38),"Watch","Off track")))))</f>
        <v/>
      </c>
      <c r="H38" s="57">
        <f>IF(OR(C38="",D38=""),"",IF(C38=D38,"► flat",IF(('KPI definitions'!I38="Higher")=(C38&gt;D38),"▲ improving","▼ worsening")))</f>
        <v/>
      </c>
      <c r="I38" s="66">
        <f>IF(Tracker!P38="","",Tracker!P38)</f>
        <v/>
      </c>
      <c r="J38" s="57">
        <f>IF('KPI definitions'!F38="","",'KPI definitions'!F38)</f>
        <v/>
      </c>
      <c r="K38" s="59" t="n"/>
    </row>
  </sheetData>
  <mergeCells count="8">
    <mergeCell ref="B8:K8"/>
    <mergeCell ref="B32:K32"/>
    <mergeCell ref="B18:K18"/>
    <mergeCell ref="B25:K25"/>
    <mergeCell ref="B6:K6"/>
    <mergeCell ref="B2:K2"/>
    <mergeCell ref="B11:K11"/>
    <mergeCell ref="B3:K3"/>
  </mergeCells>
  <conditionalFormatting sqref="G11:G38">
    <cfRule type="cellIs" priority="1" operator="equal" dxfId="0">
      <formula>"On track"</formula>
    </cfRule>
    <cfRule type="cellIs" priority="2" operator="equal" dxfId="1">
      <formula>"Watch"</formula>
    </cfRule>
    <cfRule type="cellIs" priority="3" operator="equal" dxfId="2">
      <formula>"Off track"</formula>
    </cfRule>
  </conditionalFormatting>
  <conditionalFormatting sqref="H11:H38">
    <cfRule type="expression" priority="4" dxfId="0">
      <formula>ISNUMBER(SEARCH("improving",$H11))</formula>
    </cfRule>
    <cfRule type="expression" priority="5" dxfId="3">
      <formula>ISNUMBER(SEARCH("worsening",$H11))</formula>
    </cfRule>
  </conditionalFormatting>
  <pageMargins left="0.75" right="0.75" top="1" bottom="1" header="0.5" footer="0.5"/>
  <pageSetup orientation="landscape" fitToWidth="1"/>
</worksheet>
</file>

<file path=docProps/app.xml><?xml version="1.0" encoding="utf-8"?>
<Properties xmlns="http://schemas.openxmlformats.org/officeDocument/2006/extended-properties">
  <Application>Microsoft Excel</Application>
  <Company>Phoenix Advisory Limited</Company>
</Properties>
</file>

<file path=docProps/core.xml><?xml version="1.0" encoding="utf-8"?>
<cp:coreProperties xmlns:cp="http://schemas.openxmlformats.org/package/2006/metadata/core-properties">
  <dc:creator xmlns:dc="http://purl.org/dc/elements/1.1/">Phoenix Advisory Limited</dc:creator>
  <dc:title xmlns:dc="http://purl.org/dc/elements/1.1/">KPI Dashboard — Professional Services</dc:title>
  <dc:description xmlns:dc="http://purl.org/dc/elements/1.1/">The numbers that tell you how a professional services firm is really doing, in one place, once a month.</dc:description>
  <dc:subject xmlns:dc="http://purl.org/dc/elements/1.1/">Reignite · R3 Track Key Metrics</dc:subject>
  <dcterms:created xmlns:dcterms="http://purl.org/dc/terms/" xmlns:xsi="http://www.w3.org/2001/XMLSchema-instance" xsi:type="dcterms:W3CDTF">2026-08-03T12:24:23Z</dcterms:created>
  <dcterms:modified xmlns:dcterms="http://purl.org/dc/terms/" xmlns:xsi="http://www.w3.org/2001/XMLSchema-instance" xsi:type="dcterms:W3CDTF">2026-08-03T12:24:23Z</dcterms:modified>
  <cp:lastModifiedBy>Phoenix Advisory Limited</cp:lastModifiedBy>
  <cp:category>Reference</cp:category>
  <cp:keywords>KPI, dashboard, Reignite, R3, Phoenix Advisory</cp:keywords>
</cp:coreProperties>
</file>